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asiandevbank.sharepoint.com/teams/grp_eco_pard/Shared Documents/Pacific Economic Monitor/July 2024 issue/Clean datasheets/"/>
    </mc:Choice>
  </mc:AlternateContent>
  <xr:revisionPtr revIDLastSave="66" documentId="8_{F1B35823-30C4-4F09-A5A1-2F51EC1442C5}" xr6:coauthVersionLast="47" xr6:coauthVersionMax="47" xr10:uidLastSave="{CECE790B-3744-4442-B260-B55FD5F39408}"/>
  <bookViews>
    <workbookView xWindow="-110" yWindow="-110" windowWidth="19420" windowHeight="10420" tabRatio="712" firstSheet="5" activeTab="7" xr2:uid="{00000000-000D-0000-FFFF-FFFF00000000}"/>
  </bookViews>
  <sheets>
    <sheet name="GDP PacDMC partners" sheetId="16" r:id="rId1"/>
    <sheet name="GDP DevAsia" sheetId="15" r:id="rId2"/>
    <sheet name="Vaccination coverage" sheetId="19" state="hidden" r:id="rId3"/>
    <sheet name="COVID-19 cases" sheetId="20" state="hidden" r:id="rId4"/>
    <sheet name="Food prices" sheetId="26" r:id="rId5"/>
    <sheet name="Commodity prices_Export" sheetId="27" r:id="rId6"/>
    <sheet name="Tourist departures" sheetId="31" r:id="rId7"/>
    <sheet name="Outbound tourism_major markets" sheetId="3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AIBRD_LEND" hidden="1">[2]WB!$Q$13:$AK$13</definedName>
    <definedName name="__123Graph_APIPELINE" hidden="1">[2]BoP!$U$359:$AQ$359</definedName>
    <definedName name="__123Graph_BIBRD_LEND" hidden="1">[2]WB!$Q$61:$AK$61</definedName>
    <definedName name="__123Graph_BPIPELINE" hidden="1">[2]BoP!$U$358:$AQ$358</definedName>
    <definedName name="__123Graph_X" hidden="1">'[3]SUMMARY TABLE'!$C$5:$S$5</definedName>
    <definedName name="__123Graph_XGRAPH1" hidden="1">[1]PYRAMID!$B$184:$B$263</definedName>
    <definedName name="__123Graph_XGRAPH2" hidden="1">[1]PYRAMID!$C$184:$C$263</definedName>
    <definedName name="__123Graph_XGRAPH3" hidden="1">[1]PYRAMID!$D$184:$D$263</definedName>
    <definedName name="__123Graph_XIBRD_LEND" hidden="1">[2]WB!$Q$9:$AK$9</definedName>
    <definedName name="_3__123Graph_AIBA_IBRD" hidden="1">[2]WB!$Q$62:$AK$62</definedName>
    <definedName name="_4__123Graph_AWB_ADJ_PRJ" hidden="1">[2]WB!$Q$255:$AK$255</definedName>
    <definedName name="_9__123Graph_BWB_ADJ_PRJ" hidden="1">[2]WB!$Q$257:$AK$257</definedName>
    <definedName name="_Filler" hidden="1">[4]A!$A$43:$A$598</definedName>
    <definedName name="_xlnm._FilterDatabase" localSheetId="2" hidden="1">'Vaccination coverage'!$A$4:$C$17</definedName>
    <definedName name="_Order2" hidden="1">255</definedName>
    <definedName name="anscount" hidden="1">1</definedName>
    <definedName name="BoxPlot">"BoxPlot"</definedName>
    <definedName name="Bubble">"Bubble"</definedName>
    <definedName name="Candlestick">"Candlestick"</definedName>
    <definedName name="Chart">"Chart"</definedName>
    <definedName name="ChartImage">"ChartImage"</definedName>
    <definedName name="Col_Total_R">[5]Sam!$G$282:$JT$282</definedName>
    <definedName name="ColumnRange">"ColumnRange"</definedName>
    <definedName name="Cwvu.Print." hidden="1">[6]Indic!$A$109:$IV$109,[6]Indic!$A$196:$IV$197,[6]Indic!$A$208:$IV$209,[6]Indic!$A$217:$IV$218</definedName>
    <definedName name="Dumbbell">"Dumbbell"</definedName>
    <definedName name="FY">[7]Cntl!$A$2</definedName>
    <definedName name="Heatmap">"Heatmap"</definedName>
    <definedName name="Histogram">"Histogram"</definedName>
    <definedName name="HTML_CodePage" hidden="1">1252</definedName>
    <definedName name="HTML_Control" hidden="1">{"'Sheet1'!$A$1:$I$48"}</definedName>
    <definedName name="HTML_Description" hidden="1">"statistics"</definedName>
    <definedName name="HTML_Email" hidden="1">""</definedName>
    <definedName name="HTML_Header" hidden="1">"Sheet1"</definedName>
    <definedName name="HTML_LastUpdate" hidden="1">"8/22/2000"</definedName>
    <definedName name="HTML_LineAfter" hidden="1">FALSE</definedName>
    <definedName name="HTML_LineBefore" hidden="1">FALSE</definedName>
    <definedName name="HTML_Name" hidden="1">"windowsNT"</definedName>
    <definedName name="HTML_OBDlg2" hidden="1">TRUE</definedName>
    <definedName name="HTML_OBDlg4" hidden="1">TRUE</definedName>
    <definedName name="HTML_OS" hidden="1">0</definedName>
    <definedName name="HTML_PathFile" hidden="1">"A:\statsjuly.htm"</definedName>
    <definedName name="HTML_Title" hidden="1">"JULY SUMMARY"</definedName>
    <definedName name="Map">"Map"</definedName>
    <definedName name="OHLC">"OHLC"</definedName>
    <definedName name="PieChart">"PieChart"</definedName>
    <definedName name="Print_Area_MI">[8]TBL7_6!$A$1:$H$58</definedName>
    <definedName name="RateStart">#REF!</definedName>
    <definedName name="Row_Total_R">[5]Sam!$JU$6:$JU$281</definedName>
    <definedName name="Rwvu.Print." hidden="1">#N/A</definedName>
    <definedName name="Scatter">"Scatter"</definedName>
    <definedName name="sencount" hidden="1">2</definedName>
    <definedName name="Series">"Series"</definedName>
    <definedName name="Stripe">"Stripe"</definedName>
    <definedName name="Table">"Table"</definedName>
    <definedName name="TreeMap">"TreeMap"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0" l="1"/>
  <c r="E15" i="20"/>
  <c r="E3" i="20"/>
  <c r="I28" i="19" l="1"/>
  <c r="C11" i="19" s="1"/>
  <c r="I29" i="19"/>
  <c r="C14" i="19" s="1"/>
  <c r="I30" i="19"/>
  <c r="C13" i="19" s="1"/>
  <c r="I31" i="19"/>
  <c r="C12" i="19" s="1"/>
  <c r="I32" i="19"/>
  <c r="C10" i="19" s="1"/>
  <c r="I33" i="19"/>
  <c r="C6" i="19" s="1"/>
  <c r="I34" i="19"/>
  <c r="C4" i="19" s="1"/>
  <c r="I35" i="19"/>
  <c r="C17" i="19" s="1"/>
  <c r="I36" i="19"/>
  <c r="C7" i="19" s="1"/>
  <c r="I37" i="19"/>
  <c r="C16" i="19" s="1"/>
  <c r="I38" i="19"/>
  <c r="C9" i="19" s="1"/>
  <c r="I39" i="19"/>
  <c r="C8" i="19" s="1"/>
  <c r="I40" i="19"/>
  <c r="C15" i="19" s="1"/>
  <c r="I27" i="19"/>
  <c r="C5" i="19" s="1"/>
  <c r="H28" i="19"/>
  <c r="B11" i="19" s="1"/>
  <c r="H29" i="19"/>
  <c r="B14" i="19" s="1"/>
  <c r="H30" i="19"/>
  <c r="B13" i="19" s="1"/>
  <c r="H31" i="19"/>
  <c r="B12" i="19" s="1"/>
  <c r="H32" i="19"/>
  <c r="B10" i="19" s="1"/>
  <c r="H33" i="19"/>
  <c r="B6" i="19" s="1"/>
  <c r="H34" i="19"/>
  <c r="B4" i="19" s="1"/>
  <c r="H35" i="19"/>
  <c r="B17" i="19" s="1"/>
  <c r="H36" i="19"/>
  <c r="B7" i="19" s="1"/>
  <c r="H37" i="19"/>
  <c r="B16" i="19" s="1"/>
  <c r="H38" i="19"/>
  <c r="B9" i="19" s="1"/>
  <c r="H39" i="19"/>
  <c r="B8" i="19" s="1"/>
  <c r="H40" i="19"/>
  <c r="B15" i="19" s="1"/>
  <c r="H27" i="19"/>
  <c r="B5" i="19" s="1"/>
  <c r="E4" i="20" l="1"/>
  <c r="E5" i="20"/>
  <c r="E8" i="20"/>
  <c r="E7" i="20"/>
  <c r="E10" i="20"/>
  <c r="E11" i="20"/>
  <c r="E12" i="20"/>
  <c r="E14" i="20"/>
  <c r="E6" i="20"/>
  <c r="E9" i="20"/>
  <c r="E13" i="20"/>
  <c r="E16" i="20"/>
  <c r="B24" i="19" l="1"/>
  <c r="B41" i="19"/>
  <c r="B42" i="19" s="1"/>
  <c r="C41" i="19"/>
  <c r="C42" i="19" s="1"/>
  <c r="F17" i="20" l="1"/>
  <c r="F9" i="20"/>
  <c r="F6" i="20"/>
  <c r="F12" i="20"/>
  <c r="F10" i="20"/>
  <c r="F7" i="20"/>
  <c r="F5" i="20"/>
  <c r="F4" i="20"/>
  <c r="F3" i="20"/>
</calcChain>
</file>

<file path=xl/sharedStrings.xml><?xml version="1.0" encoding="utf-8"?>
<sst xmlns="http://schemas.openxmlformats.org/spreadsheetml/2006/main" count="144" uniqueCount="95">
  <si>
    <t>Gross Domestic Product Growth</t>
  </si>
  <si>
    <t>(%, annual)</t>
  </si>
  <si>
    <t>2025p</t>
  </si>
  <si>
    <t>2024p</t>
  </si>
  <si>
    <t>New Zealand</t>
  </si>
  <si>
    <t>Australia</t>
  </si>
  <si>
    <t>Japan</t>
  </si>
  <si>
    <t>PRC</t>
  </si>
  <si>
    <t>United States</t>
  </si>
  <si>
    <t>Developing Asia</t>
  </si>
  <si>
    <t>World</t>
  </si>
  <si>
    <t>Gross Domestic Product Growth in Developing Asia</t>
  </si>
  <si>
    <t>The Pacific</t>
  </si>
  <si>
    <t>Caucasus and Central Asia</t>
  </si>
  <si>
    <t>East Asia</t>
  </si>
  <si>
    <t>South Asia</t>
  </si>
  <si>
    <t>Southeast Asia</t>
  </si>
  <si>
    <t>p = projection. </t>
  </si>
  <si>
    <t>Vaccination Coverage</t>
  </si>
  <si>
    <t>(% of total population)</t>
  </si>
  <si>
    <t>Vaccination Coverage in the Pacific</t>
  </si>
  <si>
    <t>Country</t>
  </si>
  <si>
    <t>2nd dose administered</t>
  </si>
  <si>
    <t>1st dose administered</t>
  </si>
  <si>
    <t>Palau</t>
  </si>
  <si>
    <t>COVID-19 = coronavirus disease, FSM = Federated States of Micronesia.</t>
  </si>
  <si>
    <t>Cook Islands</t>
  </si>
  <si>
    <t>Niue</t>
  </si>
  <si>
    <t>Samoa</t>
  </si>
  <si>
    <t>Note: Data as of 21 November 2022.</t>
  </si>
  <si>
    <t>Tuvalu</t>
  </si>
  <si>
    <t>Tonga</t>
  </si>
  <si>
    <t>Source: Pacific Data Hub. COVID-19 vaccination. https://stats.pacificdata.org/vis?lc=en&amp;df[ds]=SPC2&amp;df[id]=DF_COVID_VACCINATION&amp;df[ag]=SPC&amp;df[vs]=1.0&amp;pd=2021-02-02%2C&amp;dq=D..&amp;ly[cl]=INDICATOR&amp;ly[rw]=TIME_PERIOD (accessed 25 November 2022); and authors’ calculations.</t>
  </si>
  <si>
    <t>Nauru</t>
  </si>
  <si>
    <t>Fiji</t>
  </si>
  <si>
    <t>FSM</t>
  </si>
  <si>
    <t>Marshall Islands</t>
  </si>
  <si>
    <t>Kiribati</t>
  </si>
  <si>
    <t>Vanuatu</t>
  </si>
  <si>
    <t>Solomon Islands</t>
  </si>
  <si>
    <t>Papua New Guinea</t>
  </si>
  <si>
    <t>Vaccine coverage in ADB Pacific Developing Member Countries</t>
  </si>
  <si>
    <t xml:space="preserve">Country </t>
  </si>
  <si>
    <t>Population estimate</t>
  </si>
  <si>
    <t>12+ population</t>
  </si>
  <si>
    <t>18+ population</t>
  </si>
  <si>
    <t>Data as of</t>
  </si>
  <si>
    <t>Federated States of Micronesia</t>
  </si>
  <si>
    <t>Total (Pacific sub-region)</t>
  </si>
  <si>
    <t>% of total population</t>
  </si>
  <si>
    <t xml:space="preserve">* = adult population, ADB = Asian Development Bank, DMC = developing member country. </t>
  </si>
  <si>
    <t xml:space="preserve">Notes: 1. Population numbers are estimates where official data is unavailable. 2. Vaccination coverage is based on the proportion of doses administered relative to total population. 3. Vaccination data as of 17 October 2022. </t>
  </si>
  <si>
    <t>COVID-19 cases in Pacific Developing Member Countries</t>
  </si>
  <si>
    <t>Total Cases</t>
  </si>
  <si>
    <t>Active Cases</t>
  </si>
  <si>
    <t>Total Deaths</t>
  </si>
  <si>
    <t>Total Cases /1,000 Population</t>
  </si>
  <si>
    <t>Total deaths /1,000 population</t>
  </si>
  <si>
    <t>-</t>
  </si>
  <si>
    <t>-- = none, COVID-19 = coronavirus disease, FSM = Federated States of Micronesia.</t>
  </si>
  <si>
    <t xml:space="preserve">Notes: Data as of 25 November 2022. </t>
  </si>
  <si>
    <t>Sources: Worldometer. Worldometer COVID-19 Data and Population. Retrieved from: https://www.worldometers.info/coronavirus/#countries (accessed 25 November 2022); and authors’ calculations.</t>
  </si>
  <si>
    <t>Food Prices</t>
  </si>
  <si>
    <t>(January 2022 = 100)</t>
  </si>
  <si>
    <t xml:space="preserve">World Bank food price index </t>
  </si>
  <si>
    <t>Cereals (grains)</t>
  </si>
  <si>
    <t>Rice</t>
  </si>
  <si>
    <t>Oils and meals</t>
  </si>
  <si>
    <t>Cocoa</t>
  </si>
  <si>
    <t>Coconut oil</t>
  </si>
  <si>
    <t>Gold</t>
  </si>
  <si>
    <t>LNG</t>
  </si>
  <si>
    <t>Coffee</t>
  </si>
  <si>
    <t>Logs</t>
  </si>
  <si>
    <t>Sugar</t>
  </si>
  <si>
    <t>Prices of Selected Resource Export Commodities</t>
  </si>
  <si>
    <t>LNG = liquefied natural gas.</t>
  </si>
  <si>
    <t>Sources: ADB calculations using data from World Bank. 2024. World Bank Commodity Price Data (Pink Sheet) (accessed 14 May 2024).</t>
  </si>
  <si>
    <t>('000 persons, January-April totals)</t>
  </si>
  <si>
    <t>Australia to Pacific destinations</t>
  </si>
  <si>
    <t>New Zealand to Pacific destinations</t>
  </si>
  <si>
    <t>Japan to Guam and CNMI</t>
  </si>
  <si>
    <t>US to Asia and Oceania</t>
  </si>
  <si>
    <t>p = projection, PRC = People's Republic of China.</t>
  </si>
  <si>
    <t>Note: As defined by ADB, developing Asia comprises the
46 developing member countries in Asia and the Pacific.
Figures are based on ADB estimates except for world GDP
growth (IMF), and Australia and New Zealand (Consensus
Economics).</t>
  </si>
  <si>
    <t>Source: Asian Development Outlook database (accessed 17 July 2024). </t>
  </si>
  <si>
    <t>Sources: Asian Development Outlook database (accessed 17 July 2024); Consensus Economics. 2024. Asia Pacific Consensus Forecasts May 2024; and International Monetary Fund. 2024. World Economic Outlook: Steady but Slow: Resilience Amid Divergence (April).</t>
  </si>
  <si>
    <t>Source: ADB calculations using data from the World Bank. 2024. World Bank Commodity Price Data (Pink Sheet) (accessed 14 May 2024).</t>
  </si>
  <si>
    <t>Tourist Departures for Pacific Destinations</t>
  </si>
  <si>
    <t>Sources: Government of Australia, Australian Bureau of Statistics. Overseas Arrivals and Departures (accessed 15 June 2024), and Government of New Zealand, Stats NZ
Tatauranga Aotearoa: International Travel and Migration (accessed 15 June 2024).</t>
  </si>
  <si>
    <t>Outbound Tourism from Major Source Markets</t>
  </si>
  <si>
    <t>(relative to pre-COVID-19 pandemic levels, monthly)</t>
  </si>
  <si>
    <t>2018-2019 monthly average</t>
  </si>
  <si>
    <t>avg. = average, CNMI = Commonwealth of the Northern Mariana Islands, COVID-19 = coronavirus disease, US = United States.</t>
  </si>
  <si>
    <t>Sources: Government of Australia, Australian Bureau of Statistics. Overseas Arrivals and Departures (accessed 30 June 2024); Government of New Zealand, Stats
NZ Tatauranga Aotearoa. International Travel and Migration (accessed 30 June 2024); Government of the US, Department of Commerce International Trade
Administration. US Outbound Travel to World Regions (accessed 04 July 2023); and Japan Tourism Marketing Co. Japanese Outbound Tourists Statistics (accessed 30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</si>
</sst>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_-* #,##0_-;\-* #,##0_-;_-* &quot;-&quot;??_-;_-@_-"/>
    <numFmt numFmtId="167" formatCode="#,##0.0"/>
  </numFmts>
  <fonts count="18">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scheme val="minor"/>
    </font>
    <font>
      <sz val="10"/>
      <name val="Arial"/>
      <family val="2"/>
    </font>
    <font>
      <u/>
      <sz val="10"/>
      <color indexed="12"/>
      <name val="Geneva"/>
    </font>
    <font>
      <b/>
      <sz val="11"/>
      <color theme="1"/>
      <name val="Calibri"/>
      <family val="2"/>
      <scheme val="minor"/>
    </font>
    <font>
      <sz val="11"/>
      <color indexed="8"/>
      <name val="Calibri"/>
      <family val="2"/>
      <scheme val="minor"/>
    </font>
    <font>
      <sz val="11"/>
      <color rgb="FF000000"/>
      <name val="Calibri"/>
      <family val="2"/>
      <scheme val="minor"/>
    </font>
    <font>
      <sz val="11"/>
      <color theme="1" tint="0.499984740745262"/>
      <name val="Calibri"/>
      <family val="2"/>
      <scheme val="minor"/>
    </font>
    <font>
      <sz val="10"/>
      <name val="Calibri"/>
      <family val="2"/>
      <scheme val="minor"/>
    </font>
    <font>
      <sz val="8"/>
      <color theme="1" tint="0.499984740745262"/>
      <name val="Calibri"/>
      <family val="2"/>
      <scheme val="minor"/>
    </font>
    <font>
      <sz val="10"/>
      <name val="Calibri"/>
      <family val="2"/>
    </font>
    <font>
      <b/>
      <sz val="11"/>
      <color rgb="FF000000"/>
      <name val="Calibri"/>
      <family val="2"/>
      <scheme val="minor"/>
    </font>
    <font>
      <b/>
      <sz val="11"/>
      <name val="Calibri"/>
      <family val="2"/>
      <scheme val="minor"/>
    </font>
    <font>
      <i/>
      <sz val="1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4" fillId="0" borderId="0"/>
    <xf numFmtId="164" fontId="3" fillId="0" borderId="0" applyFont="0" applyFill="0" applyBorder="0" applyAlignment="0" applyProtection="0"/>
    <xf numFmtId="0" fontId="6" fillId="0" borderId="0"/>
    <xf numFmtId="0" fontId="7" fillId="0" borderId="0" applyNumberFormat="0" applyFill="0" applyBorder="0" applyAlignment="0" applyProtection="0">
      <alignment vertical="top"/>
      <protection locked="0"/>
    </xf>
    <xf numFmtId="0" fontId="9" fillId="0" borderId="0"/>
    <xf numFmtId="0" fontId="4" fillId="0" borderId="0"/>
    <xf numFmtId="43"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0" fillId="0" borderId="0" xfId="0" applyAlignment="1">
      <alignment horizontal="right"/>
    </xf>
    <xf numFmtId="0" fontId="8" fillId="0" borderId="0" xfId="0" applyFont="1"/>
    <xf numFmtId="0" fontId="10" fillId="0" borderId="0" xfId="0" applyFont="1"/>
    <xf numFmtId="0" fontId="11" fillId="0" borderId="0" xfId="0" applyFont="1"/>
    <xf numFmtId="0" fontId="5" fillId="0" borderId="0" xfId="0" applyFont="1"/>
    <xf numFmtId="165" fontId="5" fillId="0" borderId="0" xfId="0" applyNumberFormat="1" applyFont="1"/>
    <xf numFmtId="0" fontId="0" fillId="0" borderId="1" xfId="0" applyBorder="1"/>
    <xf numFmtId="0" fontId="0" fillId="0" borderId="1" xfId="0" applyBorder="1" applyAlignment="1">
      <alignment vertical="center"/>
    </xf>
    <xf numFmtId="0" fontId="0" fillId="0" borderId="2" xfId="0" applyBorder="1" applyAlignment="1">
      <alignment vertical="center" wrapText="1"/>
    </xf>
    <xf numFmtId="164" fontId="0" fillId="0" borderId="2" xfId="2" applyFont="1" applyBorder="1"/>
    <xf numFmtId="0" fontId="0" fillId="0" borderId="3" xfId="0" applyBorder="1"/>
    <xf numFmtId="0" fontId="12" fillId="0" borderId="0" xfId="0" applyFont="1"/>
    <xf numFmtId="0" fontId="8" fillId="0" borderId="3" xfId="0" applyFont="1" applyBorder="1"/>
    <xf numFmtId="3" fontId="0" fillId="0" borderId="0" xfId="0" applyNumberFormat="1" applyAlignment="1">
      <alignment horizontal="right"/>
    </xf>
    <xf numFmtId="166" fontId="0" fillId="0" borderId="0" xfId="0" applyNumberFormat="1"/>
    <xf numFmtId="0" fontId="0" fillId="0" borderId="0" xfId="0" quotePrefix="1"/>
    <xf numFmtId="3" fontId="5" fillId="0" borderId="0" xfId="0" applyNumberFormat="1" applyFont="1" applyAlignment="1">
      <alignment horizontal="right"/>
    </xf>
    <xf numFmtId="14" fontId="5" fillId="0" borderId="0" xfId="0" applyNumberFormat="1" applyFont="1"/>
    <xf numFmtId="3" fontId="5" fillId="0" borderId="1" xfId="0" applyNumberFormat="1" applyFont="1" applyBorder="1" applyAlignment="1">
      <alignment horizontal="right"/>
    </xf>
    <xf numFmtId="3" fontId="5" fillId="0" borderId="0" xfId="0" applyNumberFormat="1" applyFont="1"/>
    <xf numFmtId="165" fontId="5" fillId="0" borderId="1" xfId="0" applyNumberFormat="1" applyFont="1" applyBorder="1"/>
    <xf numFmtId="0" fontId="5" fillId="0" borderId="1" xfId="0" applyFont="1" applyBorder="1"/>
    <xf numFmtId="166" fontId="5" fillId="0" borderId="0" xfId="2" applyNumberFormat="1" applyFont="1" applyBorder="1"/>
    <xf numFmtId="164" fontId="5" fillId="0" borderId="0" xfId="2" applyFont="1" applyBorder="1"/>
    <xf numFmtId="166" fontId="5" fillId="0" borderId="0" xfId="2" applyNumberFormat="1" applyFont="1" applyBorder="1" applyAlignment="1">
      <alignment horizontal="right"/>
    </xf>
    <xf numFmtId="166" fontId="5" fillId="0" borderId="0" xfId="2" applyNumberFormat="1" applyFont="1"/>
    <xf numFmtId="166" fontId="5" fillId="0" borderId="3" xfId="2" applyNumberFormat="1" applyFont="1" applyBorder="1"/>
    <xf numFmtId="164" fontId="5" fillId="0" borderId="3" xfId="2" applyFont="1" applyBorder="1"/>
    <xf numFmtId="0" fontId="8" fillId="0" borderId="1" xfId="0" applyFont="1" applyBorder="1" applyAlignment="1">
      <alignment vertical="center"/>
    </xf>
    <xf numFmtId="0" fontId="8" fillId="0" borderId="1" xfId="0" applyFont="1" applyBorder="1" applyAlignment="1">
      <alignment horizontal="center" vertical="center" wrapText="1"/>
    </xf>
    <xf numFmtId="0" fontId="13" fillId="0" borderId="0" xfId="0" applyFont="1"/>
    <xf numFmtId="164" fontId="0" fillId="0" borderId="0" xfId="0" applyNumberFormat="1" applyAlignment="1">
      <alignment horizontal="right"/>
    </xf>
    <xf numFmtId="0" fontId="2" fillId="0" borderId="0" xfId="0" applyFont="1"/>
    <xf numFmtId="164" fontId="13" fillId="0" borderId="0" xfId="0" applyNumberFormat="1" applyFont="1"/>
    <xf numFmtId="0" fontId="1" fillId="0" borderId="0" xfId="0" applyFont="1"/>
    <xf numFmtId="0" fontId="14" fillId="0" borderId="0" xfId="0" applyFont="1"/>
    <xf numFmtId="0" fontId="15" fillId="0" borderId="0" xfId="0" applyFont="1"/>
    <xf numFmtId="0" fontId="8" fillId="0" borderId="1" xfId="0" applyFont="1" applyBorder="1" applyAlignment="1">
      <alignment horizontal="center"/>
    </xf>
    <xf numFmtId="0" fontId="0" fillId="0" borderId="0" xfId="0" applyAlignment="1"/>
    <xf numFmtId="0" fontId="5" fillId="0" borderId="0" xfId="0" applyFont="1" applyAlignment="1"/>
    <xf numFmtId="0" fontId="1" fillId="0" borderId="0" xfId="0" applyFont="1" applyFill="1"/>
    <xf numFmtId="17" fontId="0" fillId="0" borderId="0" xfId="0" applyNumberFormat="1" applyFill="1" applyAlignment="1">
      <alignment horizontal="right"/>
    </xf>
    <xf numFmtId="17" fontId="0" fillId="0" borderId="0" xfId="0" applyNumberFormat="1" applyFill="1"/>
    <xf numFmtId="0" fontId="0" fillId="0" borderId="0" xfId="0" applyFill="1"/>
    <xf numFmtId="0" fontId="0" fillId="0" borderId="0" xfId="0" applyFont="1"/>
    <xf numFmtId="0" fontId="16" fillId="0" borderId="0" xfId="0" applyFont="1"/>
    <xf numFmtId="0" fontId="17" fillId="0" borderId="0" xfId="0" applyFont="1"/>
    <xf numFmtId="164" fontId="5" fillId="0" borderId="0" xfId="0" applyNumberFormat="1" applyFont="1" applyAlignment="1">
      <alignment horizontal="right"/>
    </xf>
    <xf numFmtId="0" fontId="12" fillId="0" borderId="0" xfId="0" applyFont="1" applyAlignment="1">
      <alignment vertical="center"/>
    </xf>
    <xf numFmtId="0" fontId="5" fillId="0" borderId="0" xfId="0" applyFont="1" applyFill="1"/>
    <xf numFmtId="17" fontId="5" fillId="0" borderId="0" xfId="0" applyNumberFormat="1" applyFont="1" applyFill="1" applyAlignment="1">
      <alignment horizontal="right"/>
    </xf>
    <xf numFmtId="17" fontId="5" fillId="0" borderId="0" xfId="0" applyNumberFormat="1" applyFont="1" applyFill="1"/>
    <xf numFmtId="0" fontId="17" fillId="0" borderId="0" xfId="0" applyFont="1" applyFill="1"/>
    <xf numFmtId="0" fontId="16" fillId="0" borderId="0" xfId="5" applyFont="1"/>
    <xf numFmtId="0" fontId="5" fillId="0" borderId="0" xfId="5" applyFont="1"/>
    <xf numFmtId="17" fontId="5" fillId="0" borderId="0" xfId="5" applyNumberFormat="1" applyFont="1"/>
    <xf numFmtId="167" fontId="5" fillId="0" borderId="0" xfId="5" applyNumberFormat="1" applyFont="1"/>
    <xf numFmtId="0" fontId="5" fillId="0" borderId="0" xfId="5" applyFont="1" applyAlignment="1"/>
  </cellXfs>
  <cellStyles count="9">
    <cellStyle name="Comma" xfId="2" builtinId="3"/>
    <cellStyle name="Comma 2" xfId="7" xr:uid="{F4C4BCC4-5058-487C-B9A6-36D527627EE5}"/>
    <cellStyle name="Hyperlink 2" xfId="4" xr:uid="{00000000-0005-0000-0000-000032000000}"/>
    <cellStyle name="Normal" xfId="0" builtinId="0"/>
    <cellStyle name="Normal 2" xfId="1" xr:uid="{00000000-0005-0000-0000-000003000000}"/>
    <cellStyle name="Normal 2 2 2" xfId="6" xr:uid="{2F606C2D-B13D-4BD6-A237-D82B66D2A705}"/>
    <cellStyle name="Normal 3" xfId="3" xr:uid="{00000000-0005-0000-0000-000033000000}"/>
    <cellStyle name="Normal 4" xfId="5" xr:uid="{1FFAE28D-7BA9-477E-B7E2-51245C8112A3}"/>
    <cellStyle name="Percent 2" xfId="8" xr:uid="{F5051021-0974-406D-AC01-9F238F1C2FA1}"/>
  </cellStyles>
  <dxfs count="0"/>
  <tableStyles count="0" defaultTableStyle="TableStyleMedium2" defaultPivotStyle="PivotStyleLight16"/>
  <colors>
    <mruColors>
      <color rgb="FFCC9900"/>
      <color rgb="FF663300"/>
      <color rgb="FF996633"/>
      <color rgb="FFEEEE04"/>
      <color rgb="FF00FFFF"/>
      <color rgb="FFFF9900"/>
      <color rgb="FFFF3300"/>
      <color rgb="FF0033CC"/>
      <color rgb="FFF6FB25"/>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905074365704287E-2"/>
          <c:y val="3.5719710666914921E-2"/>
          <c:w val="0.9115393700787402"/>
          <c:h val="0.81454986724164846"/>
        </c:manualLayout>
      </c:layout>
      <c:barChart>
        <c:barDir val="bar"/>
        <c:grouping val="clustered"/>
        <c:varyColors val="0"/>
        <c:ser>
          <c:idx val="1"/>
          <c:order val="0"/>
          <c:tx>
            <c:strRef>
              <c:f>'Vaccination coverage'!$C$3</c:f>
              <c:strCache>
                <c:ptCount val="1"/>
                <c:pt idx="0">
                  <c:v>1st dose administered</c:v>
                </c:pt>
              </c:strCache>
            </c:strRef>
          </c:tx>
          <c:spPr>
            <a:solidFill>
              <a:schemeClr val="accent1">
                <a:shade val="76000"/>
              </a:schemeClr>
            </a:solidFill>
            <a:ln>
              <a:noFill/>
            </a:ln>
            <a:effectLst/>
          </c:spPr>
          <c:invertIfNegative val="0"/>
          <c:cat>
            <c:strRef>
              <c:f>'Vaccination coverage'!$A$4:$A$17</c:f>
              <c:strCache>
                <c:ptCount val="14"/>
                <c:pt idx="0">
                  <c:v>Palau</c:v>
                </c:pt>
                <c:pt idx="1">
                  <c:v>Cook Islands</c:v>
                </c:pt>
                <c:pt idx="2">
                  <c:v>Niue</c:v>
                </c:pt>
                <c:pt idx="3">
                  <c:v>Samoa</c:v>
                </c:pt>
                <c:pt idx="4">
                  <c:v>Tuvalu</c:v>
                </c:pt>
                <c:pt idx="5">
                  <c:v>Tonga</c:v>
                </c:pt>
                <c:pt idx="6">
                  <c:v>Nauru</c:v>
                </c:pt>
                <c:pt idx="7">
                  <c:v>Fiji</c:v>
                </c:pt>
                <c:pt idx="8">
                  <c:v>FSM</c:v>
                </c:pt>
                <c:pt idx="9">
                  <c:v>Marshall Islands</c:v>
                </c:pt>
                <c:pt idx="10">
                  <c:v>Kiribati</c:v>
                </c:pt>
                <c:pt idx="11">
                  <c:v>Vanuatu</c:v>
                </c:pt>
                <c:pt idx="12">
                  <c:v>Solomon Islands</c:v>
                </c:pt>
                <c:pt idx="13">
                  <c:v>Papua New Guinea</c:v>
                </c:pt>
              </c:strCache>
            </c:strRef>
          </c:cat>
          <c:val>
            <c:numRef>
              <c:f>'Vaccination coverage'!$C$4:$C$17</c:f>
              <c:numCache>
                <c:formatCode>0.0</c:formatCode>
                <c:ptCount val="14"/>
                <c:pt idx="0">
                  <c:v>114.74744103248776</c:v>
                </c:pt>
                <c:pt idx="1">
                  <c:v>97.909905231727905</c:v>
                </c:pt>
                <c:pt idx="2">
                  <c:v>121.21409921671018</c:v>
                </c:pt>
                <c:pt idx="3">
                  <c:v>95.090025323509082</c:v>
                </c:pt>
                <c:pt idx="4">
                  <c:v>89.098162924475787</c:v>
                </c:pt>
                <c:pt idx="5">
                  <c:v>91.49300484473676</c:v>
                </c:pt>
                <c:pt idx="6">
                  <c:v>96.596244131455393</c:v>
                </c:pt>
                <c:pt idx="7">
                  <c:v>78.849116518024005</c:v>
                </c:pt>
                <c:pt idx="8">
                  <c:v>75.084680196627886</c:v>
                </c:pt>
                <c:pt idx="9">
                  <c:v>75.438048708812403</c:v>
                </c:pt>
                <c:pt idx="10">
                  <c:v>78.367213916160836</c:v>
                </c:pt>
                <c:pt idx="11">
                  <c:v>47.029788173708596</c:v>
                </c:pt>
                <c:pt idx="12">
                  <c:v>46.187233596674936</c:v>
                </c:pt>
                <c:pt idx="13">
                  <c:v>3.8864357485936774</c:v>
                </c:pt>
              </c:numCache>
            </c:numRef>
          </c:val>
          <c:extLst>
            <c:ext xmlns:c16="http://schemas.microsoft.com/office/drawing/2014/chart" uri="{C3380CC4-5D6E-409C-BE32-E72D297353CC}">
              <c16:uniqueId val="{00000000-21CF-474A-AA12-1B12BCAF5929}"/>
            </c:ext>
          </c:extLst>
        </c:ser>
        <c:ser>
          <c:idx val="0"/>
          <c:order val="1"/>
          <c:tx>
            <c:strRef>
              <c:f>'Vaccination coverage'!$B$3</c:f>
              <c:strCache>
                <c:ptCount val="1"/>
                <c:pt idx="0">
                  <c:v>2nd dose administered</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'Vaccination coverage'!$A$4:$A$17</c:f>
              <c:strCache>
                <c:ptCount val="14"/>
                <c:pt idx="0">
                  <c:v>Palau</c:v>
                </c:pt>
                <c:pt idx="1">
                  <c:v>Cook Islands</c:v>
                </c:pt>
                <c:pt idx="2">
                  <c:v>Niue</c:v>
                </c:pt>
                <c:pt idx="3">
                  <c:v>Samoa</c:v>
                </c:pt>
                <c:pt idx="4">
                  <c:v>Tuvalu</c:v>
                </c:pt>
                <c:pt idx="5">
                  <c:v>Tonga</c:v>
                </c:pt>
                <c:pt idx="6">
                  <c:v>Nauru</c:v>
                </c:pt>
                <c:pt idx="7">
                  <c:v>Fiji</c:v>
                </c:pt>
                <c:pt idx="8">
                  <c:v>FSM</c:v>
                </c:pt>
                <c:pt idx="9">
                  <c:v>Marshall Islands</c:v>
                </c:pt>
                <c:pt idx="10">
                  <c:v>Kiribati</c:v>
                </c:pt>
                <c:pt idx="11">
                  <c:v>Vanuatu</c:v>
                </c:pt>
                <c:pt idx="12">
                  <c:v>Solomon Islands</c:v>
                </c:pt>
                <c:pt idx="13">
                  <c:v>Papua New Guinea</c:v>
                </c:pt>
              </c:strCache>
            </c:strRef>
          </c:cat>
          <c:val>
            <c:numRef>
              <c:f>'Vaccination coverage'!$B$4:$B$17</c:f>
              <c:numCache>
                <c:formatCode>0.0</c:formatCode>
                <c:ptCount val="14"/>
                <c:pt idx="0">
                  <c:v>102.50333778371161</c:v>
                </c:pt>
                <c:pt idx="1">
                  <c:v>95.469297676230042</c:v>
                </c:pt>
                <c:pt idx="2">
                  <c:v>93.733681462140993</c:v>
                </c:pt>
                <c:pt idx="3">
                  <c:v>88.384021811053785</c:v>
                </c:pt>
                <c:pt idx="4">
                  <c:v>86.49100018556318</c:v>
                </c:pt>
                <c:pt idx="5">
                  <c:v>77.379813261081949</c:v>
                </c:pt>
                <c:pt idx="6">
                  <c:v>71.973507712944325</c:v>
                </c:pt>
                <c:pt idx="7">
                  <c:v>70.933104703511404</c:v>
                </c:pt>
                <c:pt idx="8">
                  <c:v>65.047600177380247</c:v>
                </c:pt>
                <c:pt idx="9">
                  <c:v>62.169856371450614</c:v>
                </c:pt>
                <c:pt idx="10">
                  <c:v>60.201246588177781</c:v>
                </c:pt>
                <c:pt idx="11">
                  <c:v>42.76695860570694</c:v>
                </c:pt>
                <c:pt idx="12">
                  <c:v>34.168405186947467</c:v>
                </c:pt>
                <c:pt idx="13">
                  <c:v>3.2406903272101837</c:v>
                </c:pt>
              </c:numCache>
            </c:numRef>
          </c:val>
          <c:extLst>
            <c:ext xmlns:c16="http://schemas.microsoft.com/office/drawing/2014/chart" uri="{C3380CC4-5D6E-409C-BE32-E72D297353CC}">
              <c16:uniqueId val="{00000001-21CF-474A-AA12-1B12BCAF5929}"/>
            </c:ext>
          </c:extLst>
        </c:ser>
        <c:dLbls>
          <c:showLegendKey val="0"/>
          <c:showVal val="0"/>
          <c:showCatName val="0"/>
          <c:showSerName val="0"/>
          <c:showPercent val="0"/>
          <c:showBubbleSize val="0"/>
        </c:dLbls>
        <c:gapWidth val="150"/>
        <c:axId val="187453824"/>
        <c:axId val="187455360"/>
      </c:barChart>
      <c:catAx>
        <c:axId val="187453824"/>
        <c:scaling>
          <c:orientation val="minMax"/>
        </c:scaling>
        <c:delete val="0"/>
        <c:axPos val="l"/>
        <c:numFmt formatCode="General" sourceLinked="0"/>
        <c:majorTickMark val="out"/>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455360"/>
        <c:crosses val="autoZero"/>
        <c:auto val="1"/>
        <c:lblAlgn val="ctr"/>
        <c:lblOffset val="100"/>
        <c:noMultiLvlLbl val="0"/>
      </c:catAx>
      <c:valAx>
        <c:axId val="187455360"/>
        <c:scaling>
          <c:orientation val="minMax"/>
          <c:min val="0"/>
        </c:scaling>
        <c:delete val="0"/>
        <c:axPos val="b"/>
        <c:numFmt formatCode="0" sourceLinked="0"/>
        <c:majorTickMark val="out"/>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453824"/>
        <c:crosses val="autoZero"/>
        <c:crossBetween val="between"/>
      </c:valAx>
      <c:spPr>
        <a:solidFill>
          <a:schemeClr val="bg1"/>
        </a:solidFill>
        <a:ln>
          <a:noFill/>
        </a:ln>
        <a:effectLst/>
      </c:spPr>
    </c:plotArea>
    <c:legend>
      <c:legendPos val="b"/>
      <c:layout>
        <c:manualLayout>
          <c:xMode val="edge"/>
          <c:yMode val="edge"/>
          <c:x val="0.15322640225527365"/>
          <c:y val="0.91871993820277131"/>
          <c:w val="0.69125376535022953"/>
          <c:h val="4.732197002713173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204612</xdr:colOff>
      <xdr:row>0</xdr:row>
      <xdr:rowOff>127000</xdr:rowOff>
    </xdr:from>
    <xdr:to>
      <xdr:col>15</xdr:col>
      <xdr:colOff>71967</xdr:colOff>
      <xdr:row>23</xdr:row>
      <xdr:rowOff>14111</xdr:rowOff>
    </xdr:to>
    <xdr:graphicFrame macro="">
      <xdr:nvGraphicFramePr>
        <xdr:cNvPr id="4" name="Chart 1">
          <a:extLst>
            <a:ext uri="{FF2B5EF4-FFF2-40B4-BE49-F238E27FC236}">
              <a16:creationId xmlns:a16="http://schemas.microsoft.com/office/drawing/2014/main" id="{9E887EE3-D668-4349-902C-0F6EB16FE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0.03542</cdr:x>
      <cdr:y>0.84148</cdr:y>
    </cdr:from>
    <cdr:to>
      <cdr:x>0.94375</cdr:x>
      <cdr:y>0.91531</cdr:y>
    </cdr:to>
    <cdr:sp macro="" textlink="">
      <cdr:nvSpPr>
        <cdr:cNvPr id="2" name="TextBox 1"/>
        <cdr:cNvSpPr txBox="1"/>
      </cdr:nvSpPr>
      <cdr:spPr>
        <a:xfrm xmlns:a="http://schemas.openxmlformats.org/drawingml/2006/main">
          <a:off x="161925" y="3690939"/>
          <a:ext cx="41529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0.81325</cdr:y>
    </cdr:from>
    <cdr:to>
      <cdr:x>1</cdr:x>
      <cdr:y>0.94354</cdr:y>
    </cdr:to>
    <cdr:sp macro="" textlink="">
      <cdr:nvSpPr>
        <cdr:cNvPr id="3" name="TextBox 2"/>
        <cdr:cNvSpPr txBox="1"/>
      </cdr:nvSpPr>
      <cdr:spPr>
        <a:xfrm xmlns:a="http://schemas.openxmlformats.org/drawingml/2006/main">
          <a:off x="0" y="3567114"/>
          <a:ext cx="45720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0.81803</cdr:y>
    </cdr:from>
    <cdr:to>
      <cdr:x>0.99978</cdr:x>
      <cdr:y>0.98646</cdr:y>
    </cdr:to>
    <cdr:sp macro="" textlink="">
      <cdr:nvSpPr>
        <cdr:cNvPr id="4" name="TextBox 3"/>
        <cdr:cNvSpPr txBox="1"/>
      </cdr:nvSpPr>
      <cdr:spPr>
        <a:xfrm xmlns:a="http://schemas.openxmlformats.org/drawingml/2006/main">
          <a:off x="0" y="4028352"/>
          <a:ext cx="4724947" cy="82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800"/>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PYRAMID.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FIJ_ado.xlsx" TargetMode="External"/><Relationship Id="rId1" Type="http://schemas.openxmlformats.org/officeDocument/2006/relationships/externalLinkPath" Target="/teams/grp_eco_pard/Shared%20Documents/ADO/Datasheets/FIJ_ado.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SOL_ado.xlsx" TargetMode="External"/><Relationship Id="rId1" Type="http://schemas.openxmlformats.org/officeDocument/2006/relationships/externalLinkPath" Target="/teams/grp_eco_pard/Shared%20Documents/ADO/Datasheets/SOL_ado.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FSM_ado.xlsx" TargetMode="External"/><Relationship Id="rId1" Type="http://schemas.openxmlformats.org/officeDocument/2006/relationships/externalLinkPath" Target="/teams/grp_eco_pard/Shared%20Documents/ADO/Datasheets/FSM_ado.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VAN_ado.xlsx" TargetMode="External"/><Relationship Id="rId1" Type="http://schemas.openxmlformats.org/officeDocument/2006/relationships/externalLinkPath" Target="/teams/grp_eco_pard/Shared%20Documents/ADO/Datasheets/VAN_ado.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RMI_ado.xlsx" TargetMode="External"/><Relationship Id="rId1" Type="http://schemas.openxmlformats.org/officeDocument/2006/relationships/externalLinkPath" Target="/teams/grp_eco_pard/Shared%20Documents/ADO/Datasheets/RMI_ado.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SAM_ado.xlsx" TargetMode="External"/><Relationship Id="rId1" Type="http://schemas.openxmlformats.org/officeDocument/2006/relationships/externalLinkPath" Target="/teams/grp_eco_pard/Shared%20Documents/ADO/Datasheets/SAM_ad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teams/grp_eco_pard/Shared%20Documents/Pacific%20Economic%20Monitor/July%202024%20issue/Sec%201/0"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Pacific%20Economic%20Monitor/Sec4_Tourism.xlsx" TargetMode="External"/><Relationship Id="rId1" Type="http://schemas.openxmlformats.org/officeDocument/2006/relationships/externalLinkPath" Target="https://d.docs.live.net/teams/grp_eco_pard/Shared%20Documents/Pacific%20Economic%20Monitor/Sec4_Touris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psfwn03p/ins/WINDOWS/TEMP/GeoBop0900_BseLi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ATA\US\GEO\MON\GEOIN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psfwn03p/ins/DATA/Rwanda/Bref1098/RWBOP9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alau\Stats\SAM\RoP_SAM_FY12.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OP_SUT2013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psvfi01p/users/DOCUME~1/Zabbasi/LOCALS~1/Temp/Temporary%20Internet%20Files/Content.IE5/8DJ7HYKC/Documents%20and%20Settings/Glenn/My%20Documents/RMI/5%20Households/TBL7_6.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PNG_ado.xlsx" TargetMode="External"/><Relationship Id="rId1" Type="http://schemas.openxmlformats.org/officeDocument/2006/relationships/externalLinkPath" Target="/teams/grp_eco_pard/Shared%20Documents/ADO/Datasheets/PNG_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Cuadro 25"/>
      <sheetName val="Mens BM vs Op"/>
      <sheetName val="manipulation"/>
      <sheetName val="Gfs"/>
      <sheetName val="Fis_Str"/>
      <sheetName val="SDP_scen"/>
      <sheetName val="HslAcn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COQ2TV55WFJJFYDOLTTQ7UL3PC">
      <xxl21:absoluteUrl r:id="rId2"/>
    </xxl21:alternateUrls>
    <sheetNames>
      <sheetName val="ADOdatabase"/>
      <sheetName val="StatApps"/>
    </sheetNames>
    <sheetDataSet>
      <sheetData sheetId="0">
        <row r="5">
          <cell r="AJ5">
            <v>0.90523557990537984</v>
          </cell>
        </row>
      </sheetData>
      <sheetData sheetId="1">
        <row r="5">
          <cell r="T5">
            <v>-1.2999999999999963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GFSC4ZBDH3HZAZP7BX2SZTPYEU">
      <xxl21:absoluteUrl r:id="rId2"/>
    </xxl21:alternateUrls>
    <sheetNames>
      <sheetName val="ADOdatabase"/>
      <sheetName val="StatApps"/>
      <sheetName val="Sheet1"/>
    </sheetNames>
    <sheetDataSet>
      <sheetData sheetId="0">
        <row r="5">
          <cell r="AJ5">
            <v>0.76093951069499999</v>
          </cell>
        </row>
      </sheetData>
      <sheetData sheetId="1">
        <row r="5">
          <cell r="T5">
            <v>5.5359830346148549</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AFACIOS6UAPJGIKY2ADU65WAMH">
      <xxl21:absoluteUrl r:id="rId2"/>
    </xxl21:alternateUrls>
    <sheetNames>
      <sheetName val="StatApps"/>
      <sheetName val="ADOdatabase"/>
    </sheetNames>
    <sheetDataSet>
      <sheetData sheetId="0">
        <row r="5">
          <cell r="Y5">
            <v>2.2592901035048873</v>
          </cell>
        </row>
      </sheetData>
      <sheetData sheetId="1">
        <row r="5">
          <cell r="AJ5">
            <v>0.10483191254705616</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FSGXWF6DU63BCZJEMUDU224ZCH">
      <xxl21:absoluteUrl r:id="rId2"/>
    </xxl21:alternateUrls>
    <sheetNames>
      <sheetName val="ADOdatabase"/>
      <sheetName val="StatApps"/>
    </sheetNames>
    <sheetDataSet>
      <sheetData sheetId="0">
        <row r="5">
          <cell r="Y5">
            <v>0.23973140000000001</v>
          </cell>
          <cell r="AJ5">
            <v>0.30129500000000004</v>
          </cell>
        </row>
      </sheetData>
      <sheetData sheetId="1">
        <row r="5">
          <cell r="T5">
            <v>6.8337634820624311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D4HO64CEJQ55GZTUZFSYKBVLXY">
      <xxl21:absoluteUrl r:id="rId2"/>
    </xxl21:alternateUrls>
    <sheetNames>
      <sheetName val="ADOdatabase"/>
      <sheetName val="StatApps"/>
    </sheetNames>
    <sheetDataSet>
      <sheetData sheetId="0">
        <row r="5">
          <cell r="AJ5">
            <v>4.2782000000000001E-2</v>
          </cell>
        </row>
      </sheetData>
      <sheetData sheetId="1">
        <row r="5">
          <cell r="T5">
            <v>1.7730177185802949</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FWZ4HCQGQZ5NFLLY4LHRM66EJ5">
      <xxl21:absoluteUrl r:id="rId2"/>
    </xxl21:alternateUrls>
    <sheetNames>
      <sheetName val="StatApps"/>
      <sheetName val="ADOdatabase"/>
    </sheetNames>
    <sheetDataSet>
      <sheetData sheetId="0">
        <row r="5">
          <cell r="T5">
            <v>2.4799699990858608</v>
          </cell>
        </row>
      </sheetData>
      <sheetData sheetId="1">
        <row r="5">
          <cell r="Y5">
            <v>0.18640499999999999</v>
          </cell>
          <cell r="AJ5">
            <v>0.20332209999999995</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NZ-JPN-US"/>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TS (2)"/>
      <sheetName val="AUS&amp;NZ (1)_JanApr"/>
      <sheetName val="AUS&amp;NZ (1)_JanAug"/>
      <sheetName val="CHARTS"/>
      <sheetName val="AUS&amp;NZ (2)"/>
      <sheetName val="AUS-by country"/>
      <sheetName val="NZ-by country"/>
      <sheetName val="AUS-total"/>
      <sheetName val="NZ-total"/>
      <sheetName val="AUS-NZ-JPN-US"/>
      <sheetName val="COO-FIJ"/>
      <sheetName val="Sheet1"/>
      <sheetName val="US&amp;JPN"/>
      <sheetName val="CHARTS_old"/>
      <sheetName val="ArrivalsFcast"/>
      <sheetName val="z"/>
      <sheetName val="y"/>
      <sheetName val="x"/>
      <sheetName val="Charts-old"/>
      <sheetName val="AUS&amp;NZ (1)"/>
    </sheetNames>
    <sheetDataSet>
      <sheetData sheetId="0"/>
      <sheetData sheetId="1"/>
      <sheetData sheetId="2"/>
      <sheetData sheetId="3"/>
      <sheetData sheetId="4"/>
      <sheetData sheetId="5">
        <row r="137">
          <cell r="L137">
            <v>49.79</v>
          </cell>
        </row>
      </sheetData>
      <sheetData sheetId="6">
        <row r="137">
          <cell r="L137">
            <v>36.646000000000001</v>
          </cell>
        </row>
      </sheetData>
      <sheetData sheetId="7"/>
      <sheetData sheetId="8"/>
      <sheetData sheetId="9">
        <row r="27">
          <cell r="M27">
            <v>100</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RED"/>
      <sheetName val="SUMMARY TABLE"/>
      <sheetName val="TTLVOL-MONTH"/>
      <sheetName val="AUCTION-DAILY"/>
      <sheetName val="Fig_CreditAuct"/>
      <sheetName val="FIG_TTLVOL7"/>
      <sheetName val="FIG_TTLVOL30"/>
      <sheetName val="FIG_TTLVOL90"/>
      <sheetName val="auct_intrate_graph"/>
      <sheetName val="AUCT_FIG"/>
      <sheetName val="NC_DEP3"/>
      <sheetName val="FORCUR_DEP3"/>
      <sheetName val="NC_LOAN3"/>
      <sheetName val="FORCUR_LOAN3"/>
      <sheetName val="INTER_FIG"/>
      <sheetName val="Sheet9"/>
      <sheetName val="Sheet10"/>
      <sheetName val="Sheet11"/>
      <sheetName val="Sheet12"/>
      <sheetName val="Sheet13"/>
      <sheetName val="Shares"/>
      <sheetName val="Sheet14"/>
      <sheetName val="Sheet15"/>
      <sheetName val="Sheet16"/>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
      <sheetName val="Acts_Dsc"/>
      <sheetName val="Sheet1"/>
      <sheetName val="Schematic"/>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ks"/>
      <sheetName val="TrackDataIn"/>
      <sheetName val="Cntl"/>
      <sheetName val="Assump"/>
      <sheetName val="Cl"/>
      <sheetName val="CPI"/>
      <sheetName val="Coicop"/>
      <sheetName val="GFS"/>
      <sheetName val="Inv"/>
      <sheetName val="InGDP"/>
      <sheetName val="3.1a"/>
      <sheetName val="3.1b"/>
      <sheetName val="3.2a"/>
      <sheetName val="3.2b"/>
      <sheetName val="3.3a"/>
      <sheetName val="4"/>
      <sheetName val="FISIM"/>
      <sheetName val="BOP"/>
      <sheetName val="InExp"/>
      <sheetName val="InImpDir"/>
      <sheetName val="InImpG"/>
      <sheetName val="wkMargin"/>
      <sheetName val="wkImp&amp;Margin"/>
      <sheetName val="InBGRT"/>
      <sheetName val="InBGRTax"/>
      <sheetName val="wkBGRT"/>
      <sheetName val="TourExp"/>
      <sheetName val="TourEmbShip"/>
      <sheetName val="wkUse"/>
      <sheetName val="wkUse2"/>
      <sheetName val="_"/>
      <sheetName val="Supply"/>
      <sheetName val="II"/>
      <sheetName val="Use&amp;II"/>
      <sheetName val="ProdBal"/>
      <sheetName val="GDP(E)"/>
      <sheetName val=" "/>
      <sheetName val="InForms"/>
      <sheetName val="wkFuel"/>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refreshError="1"/>
      <sheetData sheetId="28"/>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7_6"/>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8XLe5wnTEmXYOuHjfe9VIuCeJqKWilMknm59-YH1UqzQcS3_y2ZRr2j0UfoG42V" itemId="012E3VHVDAYOKCVKUFNNDZ4ZPR7WBZAT4D">
      <xxl21:absoluteUrl r:id="rId2"/>
    </xxl21:alternateUrls>
    <sheetNames>
      <sheetName val="StatApps"/>
      <sheetName val="ADOdatabase"/>
    </sheetNames>
    <sheetDataSet>
      <sheetData sheetId="0">
        <row r="5">
          <cell r="T5">
            <v>6.4740399792753518</v>
          </cell>
        </row>
      </sheetData>
      <sheetData sheetId="1">
        <row r="5">
          <cell r="AJ5">
            <v>11.78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3276-97D0-4C4E-9738-46F65DAC2DAB}">
  <dimension ref="A1:F27"/>
  <sheetViews>
    <sheetView zoomScaleNormal="100" workbookViewId="0">
      <selection activeCell="A14" sqref="A14"/>
    </sheetView>
  </sheetViews>
  <sheetFormatPr defaultColWidth="8.81640625" defaultRowHeight="14.5"/>
  <cols>
    <col min="1" max="1" width="15.453125" bestFit="1" customWidth="1"/>
  </cols>
  <sheetData>
    <row r="1" spans="1:6">
      <c r="A1" s="2" t="s">
        <v>0</v>
      </c>
      <c r="F1" s="2"/>
    </row>
    <row r="2" spans="1:6">
      <c r="A2" t="s">
        <v>1</v>
      </c>
    </row>
    <row r="3" spans="1:6">
      <c r="B3" s="1" t="s">
        <v>2</v>
      </c>
      <c r="C3" s="1" t="s">
        <v>3</v>
      </c>
      <c r="D3" s="1">
        <v>2023</v>
      </c>
      <c r="F3" s="2"/>
    </row>
    <row r="4" spans="1:6">
      <c r="A4" s="3" t="s">
        <v>4</v>
      </c>
      <c r="B4" s="6">
        <v>2.2999999999999998</v>
      </c>
      <c r="C4" s="6">
        <v>0.7</v>
      </c>
      <c r="D4" s="6">
        <v>0.6</v>
      </c>
    </row>
    <row r="5" spans="1:6">
      <c r="A5" t="s">
        <v>5</v>
      </c>
      <c r="B5" s="6">
        <v>2.2999999999999998</v>
      </c>
      <c r="C5" s="6">
        <v>1.4</v>
      </c>
      <c r="D5" s="6">
        <v>2.1</v>
      </c>
    </row>
    <row r="6" spans="1:6">
      <c r="A6" t="s">
        <v>6</v>
      </c>
      <c r="B6" s="6">
        <v>1</v>
      </c>
      <c r="C6" s="6">
        <v>0.6</v>
      </c>
      <c r="D6" s="6">
        <v>1.9</v>
      </c>
    </row>
    <row r="7" spans="1:6">
      <c r="A7" t="s">
        <v>7</v>
      </c>
      <c r="B7" s="6">
        <v>4.5</v>
      </c>
      <c r="C7" s="6">
        <v>4.8</v>
      </c>
      <c r="D7" s="6">
        <v>5.2</v>
      </c>
      <c r="F7" s="5"/>
    </row>
    <row r="8" spans="1:6">
      <c r="A8" t="s">
        <v>8</v>
      </c>
      <c r="B8" s="6">
        <v>1.7</v>
      </c>
      <c r="C8" s="6">
        <v>2</v>
      </c>
      <c r="D8" s="6">
        <v>2.5</v>
      </c>
    </row>
    <row r="9" spans="1:6">
      <c r="A9" t="s">
        <v>9</v>
      </c>
      <c r="B9" s="6">
        <v>4.9000000000000004</v>
      </c>
      <c r="C9" s="6">
        <v>5</v>
      </c>
      <c r="D9" s="6">
        <v>5.0999999999999996</v>
      </c>
    </row>
    <row r="10" spans="1:6">
      <c r="A10" t="s">
        <v>10</v>
      </c>
      <c r="B10" s="6">
        <v>3.2</v>
      </c>
      <c r="C10" s="6">
        <v>3.2</v>
      </c>
      <c r="D10" s="6">
        <v>3.2</v>
      </c>
    </row>
    <row r="11" spans="1:6">
      <c r="B11" s="4"/>
      <c r="C11" s="4"/>
      <c r="D11" s="4"/>
    </row>
    <row r="12" spans="1:6">
      <c r="A12" t="s">
        <v>83</v>
      </c>
    </row>
    <row r="13" spans="1:6">
      <c r="A13" s="39" t="s">
        <v>84</v>
      </c>
    </row>
    <row r="14" spans="1:6">
      <c r="A14" s="40" t="s">
        <v>86</v>
      </c>
    </row>
    <row r="17" spans="3:6">
      <c r="C17" s="6"/>
    </row>
    <row r="18" spans="3:6">
      <c r="C18" s="6"/>
    </row>
    <row r="19" spans="3:6">
      <c r="C19" s="6"/>
    </row>
    <row r="25" spans="3:6">
      <c r="F25" s="36"/>
    </row>
    <row r="26" spans="3:6">
      <c r="F26" s="36"/>
    </row>
    <row r="27" spans="3:6">
      <c r="F27" s="36"/>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E7B2B-B604-45FE-A3A1-F2491248F8BD}">
  <dimension ref="A1:I11"/>
  <sheetViews>
    <sheetView zoomScaleNormal="100" workbookViewId="0">
      <selection activeCell="A13" sqref="A13"/>
    </sheetView>
  </sheetViews>
  <sheetFormatPr defaultColWidth="8.81640625" defaultRowHeight="14.5"/>
  <cols>
    <col min="1" max="1" width="6.453125" bestFit="1" customWidth="1"/>
    <col min="2" max="2" width="15.453125" bestFit="1" customWidth="1"/>
    <col min="3" max="3" width="9.453125" bestFit="1" customWidth="1"/>
    <col min="4" max="4" width="23.453125" bestFit="1" customWidth="1"/>
    <col min="5" max="5" width="8.54296875" bestFit="1" customWidth="1"/>
    <col min="6" max="6" width="10.453125" bestFit="1" customWidth="1"/>
    <col min="7" max="7" width="14.453125" bestFit="1" customWidth="1"/>
  </cols>
  <sheetData>
    <row r="1" spans="1:9">
      <c r="A1" s="2" t="s">
        <v>11</v>
      </c>
      <c r="I1" s="2"/>
    </row>
    <row r="2" spans="1:9">
      <c r="A2" t="s">
        <v>1</v>
      </c>
    </row>
    <row r="3" spans="1:9">
      <c r="B3" t="s">
        <v>9</v>
      </c>
      <c r="C3" t="s">
        <v>12</v>
      </c>
      <c r="D3" t="s">
        <v>13</v>
      </c>
      <c r="E3" t="s">
        <v>14</v>
      </c>
      <c r="F3" t="s">
        <v>15</v>
      </c>
      <c r="G3" t="s">
        <v>16</v>
      </c>
    </row>
    <row r="4" spans="1:9">
      <c r="A4" s="1">
        <v>2022</v>
      </c>
      <c r="B4" s="6">
        <v>4.3</v>
      </c>
      <c r="C4" s="6">
        <v>7.9</v>
      </c>
      <c r="D4" s="6">
        <v>5.2</v>
      </c>
      <c r="E4" s="6">
        <v>2.9</v>
      </c>
      <c r="F4" s="6">
        <v>6.6</v>
      </c>
      <c r="G4" s="6">
        <v>5.7</v>
      </c>
    </row>
    <row r="5" spans="1:9">
      <c r="A5" s="1">
        <v>2023</v>
      </c>
      <c r="B5" s="6">
        <v>5.0999999999999996</v>
      </c>
      <c r="C5" s="6">
        <v>3.5</v>
      </c>
      <c r="D5" s="6">
        <v>5.3</v>
      </c>
      <c r="E5" s="6">
        <v>4.7</v>
      </c>
      <c r="F5" s="6">
        <v>6.9</v>
      </c>
      <c r="G5" s="6">
        <v>4.0999999999999996</v>
      </c>
    </row>
    <row r="6" spans="1:9">
      <c r="A6" s="1" t="s">
        <v>3</v>
      </c>
      <c r="B6" s="6">
        <v>5</v>
      </c>
      <c r="C6" s="6">
        <v>3.3</v>
      </c>
      <c r="D6" s="6">
        <v>4.5</v>
      </c>
      <c r="E6" s="6">
        <v>4.5999999999999996</v>
      </c>
      <c r="F6" s="6">
        <v>6.3</v>
      </c>
      <c r="G6" s="6">
        <v>4.5999999999999996</v>
      </c>
      <c r="I6" s="5"/>
    </row>
    <row r="7" spans="1:9">
      <c r="A7" s="1" t="s">
        <v>2</v>
      </c>
      <c r="B7" s="6">
        <v>4.9000000000000004</v>
      </c>
      <c r="C7" s="6">
        <v>4</v>
      </c>
      <c r="D7" s="6">
        <v>5.0999999999999996</v>
      </c>
      <c r="E7" s="6">
        <v>4.2</v>
      </c>
      <c r="F7" s="6">
        <v>6.5</v>
      </c>
      <c r="G7" s="6">
        <v>4.7</v>
      </c>
    </row>
    <row r="9" spans="1:9">
      <c r="A9" s="39" t="s">
        <v>17</v>
      </c>
    </row>
    <row r="10" spans="1:9">
      <c r="A10" s="39" t="s">
        <v>84</v>
      </c>
    </row>
    <row r="11" spans="1:9">
      <c r="A11" s="39" t="s">
        <v>85</v>
      </c>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F355-9EFB-40F0-A215-40F7AF9E8228}">
  <sheetPr>
    <tabColor rgb="FFFF0000"/>
  </sheetPr>
  <dimension ref="A1:I44"/>
  <sheetViews>
    <sheetView topLeftCell="A4" zoomScale="90" zoomScaleNormal="90" workbookViewId="0">
      <selection activeCell="K17" sqref="K17"/>
    </sheetView>
  </sheetViews>
  <sheetFormatPr defaultColWidth="8.81640625" defaultRowHeight="14.5"/>
  <cols>
    <col min="1" max="1" width="26.54296875" bestFit="1" customWidth="1"/>
    <col min="2" max="2" width="15.453125" customWidth="1"/>
    <col min="3" max="3" width="13.453125" customWidth="1"/>
    <col min="4" max="4" width="11.453125" bestFit="1" customWidth="1"/>
    <col min="5" max="5" width="9.453125" customWidth="1"/>
    <col min="6" max="6" width="10.453125" bestFit="1" customWidth="1"/>
    <col min="7" max="7" width="14.453125" bestFit="1" customWidth="1"/>
  </cols>
  <sheetData>
    <row r="1" spans="1:7">
      <c r="A1" s="2" t="s">
        <v>18</v>
      </c>
    </row>
    <row r="2" spans="1:7">
      <c r="A2" t="s">
        <v>19</v>
      </c>
      <c r="G2" s="2" t="s">
        <v>20</v>
      </c>
    </row>
    <row r="3" spans="1:7">
      <c r="A3" t="s">
        <v>21</v>
      </c>
      <c r="B3" t="s">
        <v>22</v>
      </c>
      <c r="C3" t="s">
        <v>23</v>
      </c>
      <c r="G3" t="s">
        <v>19</v>
      </c>
    </row>
    <row r="4" spans="1:7">
      <c r="A4" t="s">
        <v>24</v>
      </c>
      <c r="B4" s="6">
        <f>H34</f>
        <v>102.50333778371161</v>
      </c>
      <c r="C4" s="6">
        <f>I34</f>
        <v>114.74744103248776</v>
      </c>
      <c r="D4" s="6"/>
      <c r="E4" s="6"/>
      <c r="F4" s="6"/>
      <c r="G4" s="6" t="s">
        <v>25</v>
      </c>
    </row>
    <row r="5" spans="1:7">
      <c r="A5" t="s">
        <v>26</v>
      </c>
      <c r="B5" s="6">
        <f>H27</f>
        <v>95.469297676230042</v>
      </c>
      <c r="C5" s="6">
        <f>I27</f>
        <v>97.909905231727905</v>
      </c>
      <c r="D5" s="6"/>
      <c r="E5" s="6"/>
      <c r="F5" s="6"/>
      <c r="G5" s="6"/>
    </row>
    <row r="6" spans="1:7">
      <c r="A6" t="s">
        <v>27</v>
      </c>
      <c r="B6" s="6">
        <f>H33</f>
        <v>93.733681462140993</v>
      </c>
      <c r="C6" s="6">
        <f>I33</f>
        <v>121.21409921671018</v>
      </c>
    </row>
    <row r="7" spans="1:7">
      <c r="A7" t="s">
        <v>28</v>
      </c>
      <c r="B7" s="6">
        <f>H36</f>
        <v>88.384021811053785</v>
      </c>
      <c r="C7" s="6">
        <f>I36</f>
        <v>95.090025323509082</v>
      </c>
      <c r="D7" s="6"/>
      <c r="E7" s="6"/>
      <c r="F7" s="6"/>
      <c r="G7" s="6" t="s">
        <v>29</v>
      </c>
    </row>
    <row r="8" spans="1:7">
      <c r="A8" t="s">
        <v>30</v>
      </c>
      <c r="B8" s="6">
        <f>H39</f>
        <v>86.49100018556318</v>
      </c>
      <c r="C8" s="6">
        <f>I39</f>
        <v>89.098162924475787</v>
      </c>
    </row>
    <row r="9" spans="1:7">
      <c r="A9" t="s">
        <v>31</v>
      </c>
      <c r="B9" s="6">
        <f>H38</f>
        <v>77.379813261081949</v>
      </c>
      <c r="C9" s="6">
        <f>I38</f>
        <v>91.49300484473676</v>
      </c>
      <c r="D9" s="6"/>
      <c r="E9" s="6"/>
      <c r="F9" s="6"/>
      <c r="G9" s="6" t="s">
        <v>32</v>
      </c>
    </row>
    <row r="10" spans="1:7">
      <c r="A10" t="s">
        <v>33</v>
      </c>
      <c r="B10" s="6">
        <f>H32</f>
        <v>71.973507712944325</v>
      </c>
      <c r="C10" s="6">
        <f>I32</f>
        <v>96.596244131455393</v>
      </c>
    </row>
    <row r="11" spans="1:7">
      <c r="A11" t="s">
        <v>34</v>
      </c>
      <c r="B11" s="6">
        <f>H28</f>
        <v>70.933104703511404</v>
      </c>
      <c r="C11" s="6">
        <f>I28</f>
        <v>78.849116518024005</v>
      </c>
    </row>
    <row r="12" spans="1:7">
      <c r="A12" t="s">
        <v>35</v>
      </c>
      <c r="B12" s="6">
        <f>H31</f>
        <v>65.047600177380247</v>
      </c>
      <c r="C12" s="6">
        <f>I31</f>
        <v>75.084680196627886</v>
      </c>
    </row>
    <row r="13" spans="1:7">
      <c r="A13" t="s">
        <v>36</v>
      </c>
      <c r="B13" s="6">
        <f>H30</f>
        <v>62.169856371450614</v>
      </c>
      <c r="C13" s="6">
        <f>I30</f>
        <v>75.438048708812403</v>
      </c>
    </row>
    <row r="14" spans="1:7">
      <c r="A14" t="s">
        <v>37</v>
      </c>
      <c r="B14" s="6">
        <f>H29</f>
        <v>60.201246588177781</v>
      </c>
      <c r="C14" s="6">
        <f>I29</f>
        <v>78.367213916160836</v>
      </c>
    </row>
    <row r="15" spans="1:7">
      <c r="A15" t="s">
        <v>38</v>
      </c>
      <c r="B15" s="6">
        <f>H40</f>
        <v>42.76695860570694</v>
      </c>
      <c r="C15" s="6">
        <f>I40</f>
        <v>47.029788173708596</v>
      </c>
    </row>
    <row r="16" spans="1:7">
      <c r="A16" t="s">
        <v>39</v>
      </c>
      <c r="B16" s="6">
        <f>H37</f>
        <v>34.168405186947467</v>
      </c>
      <c r="C16" s="6">
        <f>I37</f>
        <v>46.187233596674936</v>
      </c>
    </row>
    <row r="17" spans="1:9">
      <c r="A17" s="7" t="s">
        <v>40</v>
      </c>
      <c r="B17" s="6">
        <f>H35</f>
        <v>3.2406903272101837</v>
      </c>
      <c r="C17" s="6">
        <f>I35</f>
        <v>3.8864357485936774</v>
      </c>
    </row>
    <row r="19" spans="1:9">
      <c r="A19" s="6" t="s">
        <v>25</v>
      </c>
    </row>
    <row r="20" spans="1:9">
      <c r="A20" s="6" t="s">
        <v>29</v>
      </c>
    </row>
    <row r="21" spans="1:9" ht="35.9" customHeight="1">
      <c r="A21" s="6" t="s">
        <v>32</v>
      </c>
    </row>
    <row r="24" spans="1:9">
      <c r="B24">
        <f>B27/D27*100</f>
        <v>95.469297676230042</v>
      </c>
    </row>
    <row r="25" spans="1:9">
      <c r="A25" s="2" t="s">
        <v>41</v>
      </c>
    </row>
    <row r="26" spans="1:9">
      <c r="A26" s="13" t="s">
        <v>42</v>
      </c>
      <c r="B26" s="13" t="s">
        <v>22</v>
      </c>
      <c r="C26" s="13" t="s">
        <v>23</v>
      </c>
      <c r="D26" s="13" t="s">
        <v>43</v>
      </c>
      <c r="E26" s="13" t="s">
        <v>44</v>
      </c>
      <c r="F26" s="13" t="s">
        <v>45</v>
      </c>
      <c r="G26" t="s">
        <v>46</v>
      </c>
      <c r="H26" t="s">
        <v>22</v>
      </c>
      <c r="I26" t="s">
        <v>23</v>
      </c>
    </row>
    <row r="27" spans="1:9">
      <c r="A27" t="s">
        <v>26</v>
      </c>
      <c r="B27" s="17">
        <v>14708</v>
      </c>
      <c r="C27" s="17">
        <v>15084</v>
      </c>
      <c r="D27" s="17">
        <v>15406</v>
      </c>
      <c r="E27" s="17">
        <v>12803</v>
      </c>
      <c r="F27" s="17">
        <v>11130</v>
      </c>
      <c r="G27" s="18">
        <v>44851</v>
      </c>
      <c r="H27" s="5">
        <f>B27/$D27*100</f>
        <v>95.469297676230042</v>
      </c>
      <c r="I27" s="5">
        <f>C27/$D27*100</f>
        <v>97.909905231727905</v>
      </c>
    </row>
    <row r="28" spans="1:9">
      <c r="A28" t="s">
        <v>34</v>
      </c>
      <c r="B28" s="17">
        <v>639535</v>
      </c>
      <c r="C28" s="17">
        <v>710906</v>
      </c>
      <c r="D28" s="17">
        <v>901603</v>
      </c>
      <c r="E28" s="17">
        <v>716095</v>
      </c>
      <c r="F28" s="17">
        <v>617012</v>
      </c>
      <c r="G28" s="18">
        <v>44851</v>
      </c>
      <c r="H28" s="5">
        <f t="shared" ref="H28:H40" si="0">B28/$D28*100</f>
        <v>70.933104703511404</v>
      </c>
      <c r="I28" s="5">
        <f t="shared" ref="I28:I40" si="1">C28/$D28*100</f>
        <v>78.849116518024005</v>
      </c>
    </row>
    <row r="29" spans="1:9">
      <c r="A29" t="s">
        <v>37</v>
      </c>
      <c r="B29" s="17">
        <v>73888</v>
      </c>
      <c r="C29" s="17">
        <v>96184</v>
      </c>
      <c r="D29" s="17">
        <v>122735</v>
      </c>
      <c r="E29" s="17">
        <v>91695</v>
      </c>
      <c r="F29" s="17">
        <v>76097</v>
      </c>
      <c r="G29" s="18">
        <v>44851</v>
      </c>
      <c r="H29" s="5">
        <f t="shared" si="0"/>
        <v>60.201246588177781</v>
      </c>
      <c r="I29" s="5">
        <f t="shared" si="1"/>
        <v>78.367213916160836</v>
      </c>
    </row>
    <row r="30" spans="1:9">
      <c r="A30" t="s">
        <v>36</v>
      </c>
      <c r="B30" s="17">
        <v>33849</v>
      </c>
      <c r="C30" s="17">
        <v>41073</v>
      </c>
      <c r="D30" s="17">
        <v>54446</v>
      </c>
      <c r="E30" s="17">
        <v>40205</v>
      </c>
      <c r="F30" s="17">
        <v>32038</v>
      </c>
      <c r="G30" s="18">
        <v>44851</v>
      </c>
      <c r="H30" s="5">
        <f t="shared" si="0"/>
        <v>62.169856371450614</v>
      </c>
      <c r="I30" s="5">
        <f t="shared" si="1"/>
        <v>75.438048708812403</v>
      </c>
    </row>
    <row r="31" spans="1:9">
      <c r="A31" t="s">
        <v>47</v>
      </c>
      <c r="B31" s="17">
        <v>68942</v>
      </c>
      <c r="C31" s="17">
        <v>79580</v>
      </c>
      <c r="D31" s="17">
        <v>105987</v>
      </c>
      <c r="E31" s="17">
        <v>81354</v>
      </c>
      <c r="F31" s="17">
        <v>69254</v>
      </c>
      <c r="G31" s="18">
        <v>44851</v>
      </c>
      <c r="H31" s="5">
        <f t="shared" si="0"/>
        <v>65.047600177380247</v>
      </c>
      <c r="I31" s="5">
        <f t="shared" si="1"/>
        <v>75.084680196627886</v>
      </c>
    </row>
    <row r="32" spans="1:9">
      <c r="A32" t="s">
        <v>33</v>
      </c>
      <c r="B32" s="17">
        <v>8585</v>
      </c>
      <c r="C32" s="17">
        <v>11522</v>
      </c>
      <c r="D32" s="17">
        <v>11928</v>
      </c>
      <c r="E32" s="17">
        <v>8531</v>
      </c>
      <c r="F32" s="17">
        <v>6972</v>
      </c>
      <c r="G32" s="18">
        <v>44851</v>
      </c>
      <c r="H32" s="5">
        <f t="shared" si="0"/>
        <v>71.973507712944325</v>
      </c>
      <c r="I32" s="5">
        <f t="shared" si="1"/>
        <v>96.596244131455393</v>
      </c>
    </row>
    <row r="33" spans="1:9">
      <c r="A33" t="s">
        <v>27</v>
      </c>
      <c r="B33" s="17">
        <v>1436</v>
      </c>
      <c r="C33" s="17">
        <v>1857</v>
      </c>
      <c r="D33" s="17">
        <v>1532</v>
      </c>
      <c r="E33" s="17">
        <v>1265</v>
      </c>
      <c r="F33" s="17">
        <v>1071</v>
      </c>
      <c r="G33" s="18">
        <v>44851</v>
      </c>
      <c r="H33" s="5">
        <f t="shared" si="0"/>
        <v>93.733681462140993</v>
      </c>
      <c r="I33" s="5">
        <f t="shared" si="1"/>
        <v>121.21409921671018</v>
      </c>
    </row>
    <row r="34" spans="1:9">
      <c r="A34" t="s">
        <v>24</v>
      </c>
      <c r="B34" s="17">
        <v>18426</v>
      </c>
      <c r="C34" s="17">
        <v>20627</v>
      </c>
      <c r="D34" s="17">
        <v>17976</v>
      </c>
      <c r="E34" s="17">
        <v>15405</v>
      </c>
      <c r="F34" s="17">
        <v>14025</v>
      </c>
      <c r="G34" s="18">
        <v>44851</v>
      </c>
      <c r="H34" s="5">
        <f t="shared" si="0"/>
        <v>102.50333778371161</v>
      </c>
      <c r="I34" s="5">
        <f t="shared" si="1"/>
        <v>114.74744103248776</v>
      </c>
    </row>
    <row r="35" spans="1:9">
      <c r="A35" t="s">
        <v>40</v>
      </c>
      <c r="B35" s="17">
        <v>301769</v>
      </c>
      <c r="C35" s="17">
        <v>361900</v>
      </c>
      <c r="D35" s="17">
        <v>9311874</v>
      </c>
      <c r="E35" s="17">
        <v>6635442</v>
      </c>
      <c r="F35" s="17">
        <v>5591773</v>
      </c>
      <c r="G35" s="18">
        <v>44851</v>
      </c>
      <c r="H35" s="5">
        <f t="shared" si="0"/>
        <v>3.2406903272101837</v>
      </c>
      <c r="I35" s="5">
        <f t="shared" si="1"/>
        <v>3.8864357485936774</v>
      </c>
    </row>
    <row r="36" spans="1:9">
      <c r="A36" t="s">
        <v>28</v>
      </c>
      <c r="B36" s="17">
        <v>177651</v>
      </c>
      <c r="C36" s="17">
        <v>191130</v>
      </c>
      <c r="D36" s="17">
        <v>200999</v>
      </c>
      <c r="E36" s="17">
        <v>143975</v>
      </c>
      <c r="F36" s="17">
        <v>116304</v>
      </c>
      <c r="G36" s="18">
        <v>44851</v>
      </c>
      <c r="H36" s="5">
        <f t="shared" si="0"/>
        <v>88.384021811053785</v>
      </c>
      <c r="I36" s="5">
        <f t="shared" si="1"/>
        <v>95.090025323509082</v>
      </c>
    </row>
    <row r="37" spans="1:9">
      <c r="A37" t="s">
        <v>39</v>
      </c>
      <c r="B37" s="17">
        <v>254352</v>
      </c>
      <c r="C37" s="17">
        <v>343821</v>
      </c>
      <c r="D37" s="17">
        <v>744407</v>
      </c>
      <c r="E37" s="17">
        <v>529361</v>
      </c>
      <c r="F37" s="17">
        <v>424381</v>
      </c>
      <c r="G37" s="18">
        <v>44851</v>
      </c>
      <c r="H37" s="5">
        <f t="shared" si="0"/>
        <v>34.168405186947467</v>
      </c>
      <c r="I37" s="5">
        <f t="shared" si="1"/>
        <v>46.187233596674936</v>
      </c>
    </row>
    <row r="38" spans="1:9">
      <c r="A38" t="s">
        <v>31</v>
      </c>
      <c r="B38" s="17">
        <v>76825</v>
      </c>
      <c r="C38" s="17">
        <v>90837</v>
      </c>
      <c r="D38" s="17">
        <v>99283</v>
      </c>
      <c r="E38" s="17">
        <v>74073</v>
      </c>
      <c r="F38" s="17">
        <v>60858</v>
      </c>
      <c r="G38" s="18">
        <v>44851</v>
      </c>
      <c r="H38" s="5">
        <f t="shared" si="0"/>
        <v>77.379813261081949</v>
      </c>
      <c r="I38" s="5">
        <f t="shared" si="1"/>
        <v>91.49300484473676</v>
      </c>
    </row>
    <row r="39" spans="1:9">
      <c r="A39" t="s">
        <v>30</v>
      </c>
      <c r="B39" s="17">
        <v>9322</v>
      </c>
      <c r="C39" s="17">
        <v>9603</v>
      </c>
      <c r="D39" s="17">
        <v>10778</v>
      </c>
      <c r="E39" s="17">
        <v>8132</v>
      </c>
      <c r="F39" s="17">
        <v>6949</v>
      </c>
      <c r="G39" s="18">
        <v>44851</v>
      </c>
      <c r="H39" s="5">
        <f t="shared" si="0"/>
        <v>86.49100018556318</v>
      </c>
      <c r="I39" s="5">
        <f t="shared" si="1"/>
        <v>89.098162924475787</v>
      </c>
    </row>
    <row r="40" spans="1:9">
      <c r="A40" s="7" t="s">
        <v>38</v>
      </c>
      <c r="B40" s="19">
        <v>131697</v>
      </c>
      <c r="C40" s="19">
        <v>144824</v>
      </c>
      <c r="D40" s="19">
        <v>307941</v>
      </c>
      <c r="E40" s="19">
        <v>224339</v>
      </c>
      <c r="F40" s="17">
        <v>182679</v>
      </c>
      <c r="G40" s="18">
        <v>44851</v>
      </c>
      <c r="H40" s="5">
        <f t="shared" si="0"/>
        <v>42.76695860570694</v>
      </c>
      <c r="I40" s="5">
        <f t="shared" si="1"/>
        <v>47.029788173708596</v>
      </c>
    </row>
    <row r="41" spans="1:9">
      <c r="A41" t="s">
        <v>48</v>
      </c>
      <c r="B41" s="20">
        <f>SUM(B27:B40)</f>
        <v>1810985</v>
      </c>
      <c r="C41" s="20">
        <f>SUM(C27:C40)</f>
        <v>2118948</v>
      </c>
      <c r="D41" s="5"/>
      <c r="E41" s="20"/>
      <c r="F41" s="5"/>
      <c r="G41" s="5"/>
      <c r="H41" s="5"/>
      <c r="I41" s="5"/>
    </row>
    <row r="42" spans="1:9">
      <c r="A42" s="7" t="s">
        <v>49</v>
      </c>
      <c r="B42" s="21">
        <f>B41/SUM(D27:D40)*100</f>
        <v>15.209548753054428</v>
      </c>
      <c r="C42" s="21">
        <f>C41/SUM(D27:D40)*100</f>
        <v>17.795974517285991</v>
      </c>
      <c r="D42" s="22"/>
      <c r="E42" s="22"/>
      <c r="F42" s="22"/>
      <c r="G42" s="5"/>
      <c r="H42" s="5"/>
      <c r="I42" s="5"/>
    </row>
    <row r="43" spans="1:9">
      <c r="A43" t="s">
        <v>50</v>
      </c>
    </row>
    <row r="44" spans="1:9">
      <c r="A44" s="5" t="s">
        <v>51</v>
      </c>
    </row>
  </sheetData>
  <sortState xmlns:xlrd2="http://schemas.microsoft.com/office/spreadsheetml/2017/richdata2" ref="A4:C17">
    <sortCondition descending="1" ref="B4:B17"/>
  </sortState>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C28C-EEB5-4AC6-83D2-334B5B965C45}">
  <sheetPr>
    <tabColor rgb="FFFF0000"/>
  </sheetPr>
  <dimension ref="A1:J21"/>
  <sheetViews>
    <sheetView showGridLines="0" zoomScale="90" zoomScaleNormal="90" workbookViewId="0">
      <selection activeCell="K17" sqref="K17"/>
    </sheetView>
  </sheetViews>
  <sheetFormatPr defaultColWidth="8.81640625" defaultRowHeight="14.5"/>
  <cols>
    <col min="1" max="1" width="18.453125" bestFit="1" customWidth="1"/>
    <col min="2" max="2" width="12" bestFit="1" customWidth="1"/>
    <col min="3" max="3" width="11" bestFit="1" customWidth="1"/>
    <col min="4" max="4" width="11.453125" customWidth="1"/>
    <col min="5" max="5" width="17.453125" customWidth="1"/>
    <col min="6" max="6" width="4.453125" hidden="1" customWidth="1"/>
    <col min="8" max="8" width="18.453125" bestFit="1" customWidth="1"/>
  </cols>
  <sheetData>
    <row r="1" spans="1:10">
      <c r="A1" s="38" t="s">
        <v>52</v>
      </c>
      <c r="B1" s="38"/>
      <c r="C1" s="38"/>
      <c r="D1" s="38"/>
      <c r="E1" s="38"/>
    </row>
    <row r="2" spans="1:10" ht="46.4" customHeight="1">
      <c r="A2" s="8"/>
      <c r="B2" s="29" t="s">
        <v>53</v>
      </c>
      <c r="C2" s="29" t="s">
        <v>54</v>
      </c>
      <c r="D2" s="29" t="s">
        <v>55</v>
      </c>
      <c r="E2" s="30" t="s">
        <v>56</v>
      </c>
      <c r="F2" s="9" t="s">
        <v>57</v>
      </c>
    </row>
    <row r="3" spans="1:10">
      <c r="A3" t="s">
        <v>34</v>
      </c>
      <c r="B3" s="23">
        <v>68375</v>
      </c>
      <c r="C3" s="23">
        <v>1057</v>
      </c>
      <c r="D3" s="23">
        <v>878</v>
      </c>
      <c r="E3" s="24">
        <f>B3/(H3/1000)</f>
        <v>75.168421237786163</v>
      </c>
      <c r="F3" s="10">
        <f>(C4/([9]ADOdatabase!$AJ$5*1000000))*1000</f>
        <v>9.9235993208828518E-2</v>
      </c>
      <c r="H3" s="14">
        <v>909624</v>
      </c>
      <c r="J3" s="14"/>
    </row>
    <row r="4" spans="1:10">
      <c r="A4" t="s">
        <v>40</v>
      </c>
      <c r="B4" s="23">
        <v>45819</v>
      </c>
      <c r="C4" s="23">
        <v>1169</v>
      </c>
      <c r="D4" s="23">
        <v>668</v>
      </c>
      <c r="E4" s="24">
        <f t="shared" ref="E4:E14" si="0">B4/(H4/1000)</f>
        <v>4.9316023913734899</v>
      </c>
      <c r="F4" s="10">
        <f>(D3/([10]ADOdatabase!$AJ$5*1000000))*1000</f>
        <v>0.96991326842430714</v>
      </c>
      <c r="H4" s="14">
        <v>9290895</v>
      </c>
      <c r="J4" s="14"/>
    </row>
    <row r="5" spans="1:10">
      <c r="A5" t="s">
        <v>39</v>
      </c>
      <c r="B5" s="23">
        <v>24575</v>
      </c>
      <c r="C5" s="25" t="s">
        <v>58</v>
      </c>
      <c r="D5" s="23">
        <v>153</v>
      </c>
      <c r="E5" s="24">
        <f>B5/(H5/1000)</f>
        <v>34.081815773743898</v>
      </c>
      <c r="F5" s="10">
        <f>(D5/([11]ADOdatabase!$AJ$5*1000000))*1000</f>
        <v>0.20106723050858311</v>
      </c>
      <c r="H5" s="14">
        <v>721059</v>
      </c>
      <c r="J5" s="14"/>
    </row>
    <row r="6" spans="1:10">
      <c r="A6" t="s">
        <v>35</v>
      </c>
      <c r="B6" s="23">
        <v>22203</v>
      </c>
      <c r="C6" s="25" t="s">
        <v>58</v>
      </c>
      <c r="D6" s="25">
        <v>55</v>
      </c>
      <c r="E6" s="24">
        <f>B6/(H6/1000)</f>
        <v>189.01156900969619</v>
      </c>
      <c r="F6" s="10">
        <f>(D6/([12]ADOdatabase!$AJ$5*1000000))*1000</f>
        <v>0.52464939982194836</v>
      </c>
      <c r="H6" s="14">
        <v>117469</v>
      </c>
      <c r="J6" s="14"/>
    </row>
    <row r="7" spans="1:10">
      <c r="A7" t="s">
        <v>31</v>
      </c>
      <c r="B7" s="26">
        <v>16182</v>
      </c>
      <c r="C7" s="23">
        <v>532</v>
      </c>
      <c r="D7" s="23">
        <v>12</v>
      </c>
      <c r="E7" s="24">
        <f>B7/(H7/1000)</f>
        <v>149.65873147994006</v>
      </c>
      <c r="F7" s="10">
        <f>(D10/([13]ADOdatabase!$AJ$5*1000000))*1000</f>
        <v>4.6466088053236855E-2</v>
      </c>
      <c r="H7" s="14">
        <v>108126</v>
      </c>
    </row>
    <row r="8" spans="1:10">
      <c r="A8" t="s">
        <v>28</v>
      </c>
      <c r="B8" s="23">
        <v>15946</v>
      </c>
      <c r="C8" s="23">
        <v>14312</v>
      </c>
      <c r="D8" s="23">
        <v>29</v>
      </c>
      <c r="E8" s="24">
        <f t="shared" si="0"/>
        <v>79.298221185644167</v>
      </c>
      <c r="F8" s="10"/>
      <c r="H8" s="14">
        <v>201089</v>
      </c>
      <c r="J8" s="14"/>
    </row>
    <row r="9" spans="1:10">
      <c r="A9" t="s">
        <v>36</v>
      </c>
      <c r="B9" s="23">
        <v>15501</v>
      </c>
      <c r="C9" s="23">
        <v>112</v>
      </c>
      <c r="D9" s="25">
        <v>17</v>
      </c>
      <c r="E9" s="24">
        <f>B9/(H9/1000)</f>
        <v>258.35000000000002</v>
      </c>
      <c r="F9" s="10">
        <f>(D7/([12]ADOdatabase!$AJ$5*1000000))*1000</f>
        <v>0.11446895996115238</v>
      </c>
      <c r="H9" s="14">
        <v>60000</v>
      </c>
      <c r="J9" s="14"/>
    </row>
    <row r="10" spans="1:10">
      <c r="A10" t="s">
        <v>38</v>
      </c>
      <c r="B10" s="23">
        <v>11952</v>
      </c>
      <c r="C10" s="23">
        <v>1</v>
      </c>
      <c r="D10" s="23">
        <v>14</v>
      </c>
      <c r="E10" s="24">
        <f t="shared" si="0"/>
        <v>37.151818269419067</v>
      </c>
      <c r="F10" s="10">
        <f>(D9/([14]ADOdatabase!$AJ$5*1000000))*1000</f>
        <v>0.39736337712121922</v>
      </c>
      <c r="H10" s="14">
        <v>321707</v>
      </c>
      <c r="J10" s="14"/>
    </row>
    <row r="11" spans="1:10">
      <c r="A11" t="s">
        <v>26</v>
      </c>
      <c r="B11" s="23">
        <v>6389</v>
      </c>
      <c r="C11" s="23">
        <v>4</v>
      </c>
      <c r="D11" s="23">
        <v>1</v>
      </c>
      <c r="E11" s="24">
        <f t="shared" si="0"/>
        <v>363.07325112235037</v>
      </c>
      <c r="F11" s="10"/>
      <c r="H11" s="14">
        <v>17597</v>
      </c>
      <c r="J11" s="14"/>
    </row>
    <row r="12" spans="1:10">
      <c r="A12" t="s">
        <v>24</v>
      </c>
      <c r="B12" s="23">
        <v>5684</v>
      </c>
      <c r="C12" s="23">
        <v>101</v>
      </c>
      <c r="D12" s="23">
        <v>7</v>
      </c>
      <c r="E12" s="24">
        <f>B12/(H12/1000)</f>
        <v>311.12814056598614</v>
      </c>
      <c r="F12" s="10">
        <f>(D8/([15]ADOdatabase!$AJ$5*1000000))*1000</f>
        <v>0.14263083058850959</v>
      </c>
      <c r="H12" s="14">
        <v>18269</v>
      </c>
      <c r="J12" s="14"/>
    </row>
    <row r="13" spans="1:10">
      <c r="A13" t="s">
        <v>33</v>
      </c>
      <c r="B13" s="23">
        <v>4621</v>
      </c>
      <c r="C13" s="23">
        <v>11</v>
      </c>
      <c r="D13" s="25">
        <v>1</v>
      </c>
      <c r="E13" s="24">
        <f>B13/(H13/1000)</f>
        <v>421.54716292647328</v>
      </c>
      <c r="F13" s="10"/>
      <c r="H13" s="14">
        <v>10962</v>
      </c>
      <c r="J13" s="14"/>
    </row>
    <row r="14" spans="1:10">
      <c r="A14" t="s">
        <v>37</v>
      </c>
      <c r="B14" s="23">
        <v>3430</v>
      </c>
      <c r="C14" s="23">
        <v>714</v>
      </c>
      <c r="D14" s="23">
        <v>13</v>
      </c>
      <c r="E14" s="24">
        <f t="shared" si="0"/>
        <v>27.848368475322122</v>
      </c>
      <c r="F14" s="10"/>
      <c r="H14" s="14">
        <v>123167</v>
      </c>
      <c r="J14" s="14"/>
    </row>
    <row r="15" spans="1:10">
      <c r="A15" t="s">
        <v>30</v>
      </c>
      <c r="B15" s="23">
        <v>2805</v>
      </c>
      <c r="C15" s="23">
        <v>2805</v>
      </c>
      <c r="D15" s="25" t="s">
        <v>58</v>
      </c>
      <c r="E15" s="24">
        <f>B15/(H15/1000)</f>
        <v>232.06751054852322</v>
      </c>
      <c r="F15" s="10"/>
      <c r="H15" s="14">
        <v>12087</v>
      </c>
      <c r="J15" s="14"/>
    </row>
    <row r="16" spans="1:10">
      <c r="A16" t="s">
        <v>27</v>
      </c>
      <c r="B16" s="23">
        <v>107</v>
      </c>
      <c r="C16" s="25">
        <v>16</v>
      </c>
      <c r="D16" s="25" t="s">
        <v>58</v>
      </c>
      <c r="E16" s="24">
        <f>B16/(H16/1000)</f>
        <v>64.927184466019426</v>
      </c>
      <c r="F16" s="10"/>
      <c r="H16" s="14">
        <v>1648</v>
      </c>
      <c r="J16" s="14"/>
    </row>
    <row r="17" spans="1:8">
      <c r="A17" s="11" t="s">
        <v>10</v>
      </c>
      <c r="B17" s="27">
        <v>644898272</v>
      </c>
      <c r="C17" s="27">
        <v>14595877</v>
      </c>
      <c r="D17" s="27">
        <v>6632769</v>
      </c>
      <c r="E17" s="28">
        <f>B17/(H17/1000)</f>
        <v>82.734417366668481</v>
      </c>
      <c r="F17" s="10">
        <f>(D17/7900000000)*1000</f>
        <v>0.83959101265822789</v>
      </c>
      <c r="H17" s="15">
        <v>7794800429.2082262</v>
      </c>
    </row>
    <row r="18" spans="1:8">
      <c r="A18" s="16" t="s">
        <v>59</v>
      </c>
      <c r="H18" s="15"/>
    </row>
    <row r="19" spans="1:8">
      <c r="A19" s="5" t="s">
        <v>60</v>
      </c>
      <c r="H19" s="15"/>
    </row>
    <row r="20" spans="1:8">
      <c r="A20" s="5" t="s">
        <v>61</v>
      </c>
    </row>
    <row r="21" spans="1:8">
      <c r="A21" s="12"/>
    </row>
  </sheetData>
  <mergeCells count="1">
    <mergeCell ref="A1:E1"/>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74AF-8BFA-4C1F-BA69-2674F7992C37}">
  <dimension ref="A1:AJ30"/>
  <sheetViews>
    <sheetView zoomScaleNormal="100" workbookViewId="0">
      <pane xSplit="1" topLeftCell="B1" activePane="topRight" state="frozen"/>
      <selection pane="topRight" activeCell="A10" sqref="A10"/>
    </sheetView>
  </sheetViews>
  <sheetFormatPr defaultColWidth="8.81640625" defaultRowHeight="15" customHeight="1"/>
  <cols>
    <col min="1" max="1" width="14.453125" style="33" bestFit="1" customWidth="1"/>
  </cols>
  <sheetData>
    <row r="1" spans="1:36" ht="14.5">
      <c r="A1" s="2" t="s">
        <v>62</v>
      </c>
      <c r="V1" s="34"/>
    </row>
    <row r="2" spans="1:36" ht="14.5">
      <c r="A2" s="35" t="s">
        <v>63</v>
      </c>
      <c r="V2" s="31"/>
    </row>
    <row r="3" spans="1:36" ht="14.5">
      <c r="A3" s="35"/>
      <c r="V3" s="31"/>
    </row>
    <row r="4" spans="1:36" s="44" customFormat="1" ht="14.5">
      <c r="A4" s="41"/>
      <c r="B4" s="42">
        <v>44562</v>
      </c>
      <c r="C4" s="43">
        <v>44593</v>
      </c>
      <c r="D4" s="42">
        <v>44621</v>
      </c>
      <c r="E4" s="43">
        <v>44652</v>
      </c>
      <c r="F4" s="42">
        <v>44682</v>
      </c>
      <c r="G4" s="43">
        <v>44713</v>
      </c>
      <c r="H4" s="42">
        <v>44743</v>
      </c>
      <c r="I4" s="43">
        <v>44774</v>
      </c>
      <c r="J4" s="42">
        <v>44805</v>
      </c>
      <c r="K4" s="43">
        <v>44835</v>
      </c>
      <c r="L4" s="42">
        <v>44866</v>
      </c>
      <c r="M4" s="43">
        <v>44896</v>
      </c>
      <c r="N4" s="42">
        <v>44927</v>
      </c>
      <c r="O4" s="43">
        <v>44958</v>
      </c>
      <c r="P4" s="42">
        <v>44986</v>
      </c>
      <c r="Q4" s="43">
        <v>45017</v>
      </c>
      <c r="R4" s="42">
        <v>45047</v>
      </c>
      <c r="S4" s="43">
        <v>45078</v>
      </c>
      <c r="T4" s="42">
        <v>45108</v>
      </c>
      <c r="U4" s="43">
        <v>45139</v>
      </c>
      <c r="V4" s="43">
        <v>45170</v>
      </c>
      <c r="W4" s="43">
        <v>45200</v>
      </c>
      <c r="X4" s="42">
        <v>45231</v>
      </c>
      <c r="Y4" s="43">
        <v>45261</v>
      </c>
      <c r="Z4" s="42">
        <v>45292</v>
      </c>
      <c r="AA4" s="43">
        <v>45323</v>
      </c>
      <c r="AB4" s="42">
        <v>45352</v>
      </c>
      <c r="AC4" s="43">
        <v>45383</v>
      </c>
      <c r="AD4" s="42"/>
      <c r="AE4" s="43"/>
      <c r="AF4" s="42"/>
      <c r="AG4" s="43"/>
      <c r="AH4" s="42"/>
      <c r="AI4" s="43"/>
      <c r="AJ4" s="42"/>
    </row>
    <row r="5" spans="1:36" ht="14.5">
      <c r="A5" s="35" t="s">
        <v>64</v>
      </c>
      <c r="B5" s="32">
        <v>100</v>
      </c>
      <c r="C5" s="32">
        <v>106.12324189913747</v>
      </c>
      <c r="D5" s="32">
        <v>118.11329551635714</v>
      </c>
      <c r="E5" s="32">
        <v>118.79710933250448</v>
      </c>
      <c r="F5" s="32">
        <v>118.94475095189992</v>
      </c>
      <c r="G5" s="32">
        <v>113.00023311834642</v>
      </c>
      <c r="H5" s="32">
        <v>103.1082446188515</v>
      </c>
      <c r="I5" s="32">
        <v>102.1602300101018</v>
      </c>
      <c r="J5" s="32">
        <v>101.98927655606495</v>
      </c>
      <c r="K5" s="32">
        <v>102.69640220685368</v>
      </c>
      <c r="L5" s="32">
        <v>102.33118346413863</v>
      </c>
      <c r="M5" s="32">
        <v>100.66050198150593</v>
      </c>
      <c r="N5" s="32">
        <v>101.04126194731526</v>
      </c>
      <c r="O5" s="32">
        <v>101.81055249048102</v>
      </c>
      <c r="P5" s="32">
        <v>99.129691506721571</v>
      </c>
      <c r="Q5" s="32">
        <v>101.75615820965109</v>
      </c>
      <c r="R5" s="32">
        <v>98.601289921516823</v>
      </c>
      <c r="S5" s="32">
        <v>95.236615121610072</v>
      </c>
      <c r="T5" s="32">
        <v>96.301188903566711</v>
      </c>
      <c r="U5" s="32">
        <v>94.545030693915606</v>
      </c>
      <c r="V5" s="32">
        <v>96.713031315564535</v>
      </c>
      <c r="W5" s="32">
        <v>95.244385733157202</v>
      </c>
      <c r="X5" s="32">
        <v>96.099153003341371</v>
      </c>
      <c r="Y5" s="32">
        <v>93.255109177092237</v>
      </c>
      <c r="Z5" s="32">
        <v>91.724298702307877</v>
      </c>
      <c r="AA5" s="32">
        <v>90.566477581785691</v>
      </c>
      <c r="AB5" s="32">
        <v>91.102649778537568</v>
      </c>
      <c r="AC5" s="32">
        <v>90.613101251068457</v>
      </c>
    </row>
    <row r="6" spans="1:36" ht="14.5">
      <c r="A6" s="35" t="s">
        <v>65</v>
      </c>
      <c r="B6" s="32">
        <v>100</v>
      </c>
      <c r="C6" s="32">
        <v>104.06187742764391</v>
      </c>
      <c r="D6" s="32">
        <v>119.11072856249336</v>
      </c>
      <c r="E6" s="32">
        <v>123.54980448827303</v>
      </c>
      <c r="F6" s="32">
        <v>126.87809317814308</v>
      </c>
      <c r="G6" s="32">
        <v>118.53740654558422</v>
      </c>
      <c r="H6" s="32">
        <v>108.70691738383529</v>
      </c>
      <c r="I6" s="32">
        <v>103.86771407426198</v>
      </c>
      <c r="J6" s="32">
        <v>111.1833792225204</v>
      </c>
      <c r="K6" s="32">
        <v>117.54371963680693</v>
      </c>
      <c r="L6" s="32">
        <v>112.94853002081371</v>
      </c>
      <c r="M6" s="32">
        <v>108.03629201179446</v>
      </c>
      <c r="N6" s="32">
        <v>109.93352672250214</v>
      </c>
      <c r="O6" s="32">
        <v>109.23349841817607</v>
      </c>
      <c r="P6" s="32">
        <v>103.77933049799617</v>
      </c>
      <c r="Q6" s="32">
        <v>107.06003206497712</v>
      </c>
      <c r="R6" s="32">
        <v>102.77959244501331</v>
      </c>
      <c r="S6" s="32">
        <v>100.84933908685612</v>
      </c>
      <c r="T6" s="32">
        <v>98.303788326778502</v>
      </c>
      <c r="U6" s="32">
        <v>94.068901309272917</v>
      </c>
      <c r="V6" s="32">
        <v>95.909725372006449</v>
      </c>
      <c r="W6" s="32">
        <v>94.221823038410761</v>
      </c>
      <c r="X6" s="32">
        <v>90.108578473362641</v>
      </c>
      <c r="Y6" s="32">
        <v>92.060117865538771</v>
      </c>
      <c r="Z6" s="32">
        <v>90.844158705798264</v>
      </c>
      <c r="AA6" s="32">
        <v>87.106210177707084</v>
      </c>
      <c r="AB6" s="32">
        <v>86.483218756358553</v>
      </c>
      <c r="AC6" s="32">
        <v>85.432389852879098</v>
      </c>
    </row>
    <row r="7" spans="1:36" ht="14.5">
      <c r="A7" s="35" t="s">
        <v>66</v>
      </c>
      <c r="B7" s="32">
        <v>100</v>
      </c>
      <c r="C7" s="32">
        <v>100</v>
      </c>
      <c r="D7" s="32">
        <v>98.829039812646371</v>
      </c>
      <c r="E7" s="32">
        <v>100.93676814988291</v>
      </c>
      <c r="F7" s="32">
        <v>108.66510538641687</v>
      </c>
      <c r="G7" s="32">
        <v>103.98126463700234</v>
      </c>
      <c r="H7" s="32">
        <v>97.892271662763463</v>
      </c>
      <c r="I7" s="32">
        <v>100.93676814988291</v>
      </c>
      <c r="J7" s="32">
        <v>102.81030444964871</v>
      </c>
      <c r="K7" s="32">
        <v>100.93676814988291</v>
      </c>
      <c r="L7" s="32">
        <v>103.04449648711945</v>
      </c>
      <c r="M7" s="32">
        <v>109.36768149882906</v>
      </c>
      <c r="N7" s="32">
        <v>121.07728337236534</v>
      </c>
      <c r="O7" s="32">
        <v>115.22248243559719</v>
      </c>
      <c r="P7" s="32">
        <v>111.47540983606557</v>
      </c>
      <c r="Q7" s="32">
        <v>117.33021077283372</v>
      </c>
      <c r="R7" s="32">
        <v>119.43793911007026</v>
      </c>
      <c r="S7" s="32">
        <v>120.37470725995317</v>
      </c>
      <c r="T7" s="32">
        <v>128.10304449648712</v>
      </c>
      <c r="U7" s="32">
        <v>148.71194379391102</v>
      </c>
      <c r="V7" s="32">
        <v>145.19906323185012</v>
      </c>
      <c r="W7" s="32">
        <v>138.17330210772835</v>
      </c>
      <c r="X7" s="32">
        <v>140.04683840749414</v>
      </c>
      <c r="Y7" s="32">
        <v>150.81967213114754</v>
      </c>
      <c r="Z7" s="32">
        <v>154.56674473067915</v>
      </c>
      <c r="AA7" s="32">
        <v>146.13583138173303</v>
      </c>
      <c r="AB7" s="32">
        <v>143.55971896955504</v>
      </c>
      <c r="AC7" s="32">
        <v>138.64168618266979</v>
      </c>
    </row>
    <row r="8" spans="1:36" ht="14.5">
      <c r="A8" s="35" t="s">
        <v>67</v>
      </c>
      <c r="B8" s="32">
        <v>100</v>
      </c>
      <c r="C8" s="32">
        <v>109.63003344110078</v>
      </c>
      <c r="D8" s="32">
        <v>122.29392712952394</v>
      </c>
      <c r="E8" s="32">
        <v>118.75709811583313</v>
      </c>
      <c r="F8" s="32">
        <v>116.95324743537508</v>
      </c>
      <c r="G8" s="32">
        <v>110.26944780988779</v>
      </c>
      <c r="H8" s="32">
        <v>95.81085111080472</v>
      </c>
      <c r="I8" s="32">
        <v>95.126754535883478</v>
      </c>
      <c r="J8" s="32">
        <v>91.517897605588558</v>
      </c>
      <c r="K8" s="32">
        <v>89.796935925698776</v>
      </c>
      <c r="L8" s="32">
        <v>91.720762606004541</v>
      </c>
      <c r="M8" s="32">
        <v>91.65501474383359</v>
      </c>
      <c r="N8" s="32">
        <v>91.59907871472376</v>
      </c>
      <c r="O8" s="32">
        <v>91.860845636932908</v>
      </c>
      <c r="P8" s="32">
        <v>89.271916644710103</v>
      </c>
      <c r="Q8" s="32">
        <v>87.058942505808957</v>
      </c>
      <c r="R8" s="32">
        <v>82.82976494220361</v>
      </c>
      <c r="S8" s="32">
        <v>78.777790067580995</v>
      </c>
      <c r="T8" s="32">
        <v>84.541223969157357</v>
      </c>
      <c r="U8" s="32">
        <v>82.100015138268873</v>
      </c>
      <c r="V8" s="32">
        <v>82.22319756173907</v>
      </c>
      <c r="W8" s="32">
        <v>78.20921472996983</v>
      </c>
      <c r="X8" s="32">
        <v>82.41416345821041</v>
      </c>
      <c r="Y8" s="32">
        <v>79.136568742426931</v>
      </c>
      <c r="Z8" s="32">
        <v>77.572101286296999</v>
      </c>
      <c r="AA8" s="32">
        <v>74.471482527089293</v>
      </c>
      <c r="AB8" s="32">
        <v>75.179386353392417</v>
      </c>
      <c r="AC8" s="32">
        <v>74.237874264409271</v>
      </c>
    </row>
    <row r="10" spans="1:36" ht="14.5">
      <c r="A10" s="45" t="s">
        <v>87</v>
      </c>
      <c r="B10" s="2"/>
    </row>
    <row r="11" spans="1:36" ht="15" customHeight="1">
      <c r="A11" s="35"/>
      <c r="B11" s="35"/>
    </row>
    <row r="12" spans="1:36" ht="14.5">
      <c r="A12" s="4"/>
    </row>
    <row r="26" spans="1:1" ht="15" customHeight="1">
      <c r="A26" s="2"/>
    </row>
    <row r="30" spans="1:1" ht="15" customHeight="1">
      <c r="A30" s="35"/>
    </row>
  </sheetDat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589-A37E-4772-AB92-2A5F2AF106BB}">
  <dimension ref="A1:AO41"/>
  <sheetViews>
    <sheetView zoomScaleNormal="100" workbookViewId="0">
      <pane xSplit="1" topLeftCell="B1" activePane="topRight" state="frozen"/>
      <selection pane="topRight" activeCell="A16" sqref="A16"/>
    </sheetView>
  </sheetViews>
  <sheetFormatPr defaultColWidth="8.81640625" defaultRowHeight="14.5"/>
  <cols>
    <col min="1" max="1" width="14.453125" style="5" bestFit="1" customWidth="1"/>
    <col min="2" max="29" width="9.54296875" style="5" bestFit="1" customWidth="1"/>
    <col min="30" max="36" width="8.81640625" style="5"/>
    <col min="37" max="38" width="9.453125" style="5" bestFit="1" customWidth="1"/>
    <col min="39" max="39" width="8.81640625" style="47"/>
    <col min="40" max="40" width="9.453125" style="5" bestFit="1" customWidth="1"/>
    <col min="41" max="41" width="8.81640625" style="47"/>
    <col min="42" max="16384" width="8.81640625" style="5"/>
  </cols>
  <sheetData>
    <row r="1" spans="1:41">
      <c r="A1" s="46" t="s">
        <v>75</v>
      </c>
    </row>
    <row r="2" spans="1:41">
      <c r="A2" s="5" t="s">
        <v>63</v>
      </c>
    </row>
    <row r="4" spans="1:41" s="50" customFormat="1">
      <c r="B4" s="51">
        <v>44562</v>
      </c>
      <c r="C4" s="52">
        <v>44593</v>
      </c>
      <c r="D4" s="51">
        <v>44621</v>
      </c>
      <c r="E4" s="52">
        <v>44652</v>
      </c>
      <c r="F4" s="51">
        <v>44682</v>
      </c>
      <c r="G4" s="52">
        <v>44713</v>
      </c>
      <c r="H4" s="51">
        <v>44743</v>
      </c>
      <c r="I4" s="52">
        <v>44774</v>
      </c>
      <c r="J4" s="51">
        <v>44805</v>
      </c>
      <c r="K4" s="52">
        <v>44835</v>
      </c>
      <c r="L4" s="51">
        <v>44866</v>
      </c>
      <c r="M4" s="52">
        <v>44896</v>
      </c>
      <c r="N4" s="51">
        <v>44927</v>
      </c>
      <c r="O4" s="52">
        <v>44958</v>
      </c>
      <c r="P4" s="51">
        <v>44986</v>
      </c>
      <c r="Q4" s="52">
        <v>45017</v>
      </c>
      <c r="R4" s="51">
        <v>45047</v>
      </c>
      <c r="S4" s="52">
        <v>45078</v>
      </c>
      <c r="T4" s="51">
        <v>45108</v>
      </c>
      <c r="U4" s="52">
        <v>45139</v>
      </c>
      <c r="V4" s="52">
        <v>45170</v>
      </c>
      <c r="W4" s="52">
        <v>45200</v>
      </c>
      <c r="X4" s="51">
        <v>45231</v>
      </c>
      <c r="Y4" s="52">
        <v>45261</v>
      </c>
      <c r="Z4" s="51">
        <v>45292</v>
      </c>
      <c r="AA4" s="52">
        <v>45323</v>
      </c>
      <c r="AB4" s="51">
        <v>45352</v>
      </c>
      <c r="AC4" s="52">
        <v>45383</v>
      </c>
      <c r="AD4" s="51"/>
      <c r="AE4" s="52"/>
      <c r="AF4" s="51"/>
      <c r="AG4" s="52"/>
      <c r="AH4" s="52"/>
      <c r="AM4" s="53"/>
      <c r="AO4" s="53"/>
    </row>
    <row r="5" spans="1:41">
      <c r="A5" s="5" t="s">
        <v>71</v>
      </c>
      <c r="B5" s="48">
        <v>100</v>
      </c>
      <c r="C5" s="48">
        <v>115.72597225158596</v>
      </c>
      <c r="D5" s="48">
        <v>102.89821672615598</v>
      </c>
      <c r="E5" s="48">
        <v>110.90692025922451</v>
      </c>
      <c r="F5" s="48">
        <v>113.57322676318738</v>
      </c>
      <c r="G5" s="48">
        <v>105.77539682737375</v>
      </c>
      <c r="H5" s="48">
        <v>128.56504946933433</v>
      </c>
      <c r="I5" s="48">
        <v>144.4313965017312</v>
      </c>
      <c r="J5" s="48">
        <v>161.61091456674538</v>
      </c>
      <c r="K5" s="48">
        <v>148.72758678508177</v>
      </c>
      <c r="L5" s="48">
        <v>133.36911184407384</v>
      </c>
      <c r="M5" s="48">
        <v>140.11357037602943</v>
      </c>
      <c r="N5" s="48">
        <v>137.51272312923885</v>
      </c>
      <c r="O5" s="48">
        <v>125.39582585553978</v>
      </c>
      <c r="P5" s="48">
        <v>109.17464372347112</v>
      </c>
      <c r="Q5" s="48">
        <v>97.823079913783019</v>
      </c>
      <c r="R5" s="48">
        <v>91.451150320933323</v>
      </c>
      <c r="S5" s="48">
        <v>86.336908466088374</v>
      </c>
      <c r="T5" s="48">
        <v>88.445611722591323</v>
      </c>
      <c r="U5" s="48">
        <v>85.416577992875375</v>
      </c>
      <c r="V5" s="48">
        <v>83.141765629863883</v>
      </c>
      <c r="W5" s="48">
        <v>85.933585769769209</v>
      </c>
      <c r="X5" s="48">
        <v>86.614517511209542</v>
      </c>
      <c r="Y5" s="48">
        <v>98.326543463983157</v>
      </c>
      <c r="Z5" s="48">
        <v>97.645611722542839</v>
      </c>
      <c r="AA5" s="48">
        <v>92.87908953246054</v>
      </c>
      <c r="AB5" s="48">
        <v>89.814896695979073</v>
      </c>
      <c r="AC5" s="48">
        <v>90.291548914987303</v>
      </c>
    </row>
    <row r="6" spans="1:41">
      <c r="A6" s="5" t="s">
        <v>68</v>
      </c>
      <c r="B6" s="48">
        <v>100</v>
      </c>
      <c r="C6" s="48">
        <v>103.38742623694961</v>
      </c>
      <c r="D6" s="48">
        <v>99.661581609493538</v>
      </c>
      <c r="E6" s="48">
        <v>99.513244925750598</v>
      </c>
      <c r="F6" s="48">
        <v>95.917093573698196</v>
      </c>
      <c r="G6" s="48">
        <v>94.12043641787173</v>
      </c>
      <c r="H6" s="48">
        <v>90.750032423318842</v>
      </c>
      <c r="I6" s="48">
        <v>94.158128526035924</v>
      </c>
      <c r="J6" s="48">
        <v>93.15462680760001</v>
      </c>
      <c r="K6" s="48">
        <v>93.582614616432124</v>
      </c>
      <c r="L6" s="48">
        <v>97.757927501459051</v>
      </c>
      <c r="M6" s="48">
        <v>101.82178522793592</v>
      </c>
      <c r="N6" s="48">
        <v>106.37604565203293</v>
      </c>
      <c r="O6" s="48">
        <v>107.51167239478632</v>
      </c>
      <c r="P6" s="48">
        <v>111.35950975941897</v>
      </c>
      <c r="Q6" s="48">
        <v>116.85526230464949</v>
      </c>
      <c r="R6" s="48">
        <v>120.16244082744309</v>
      </c>
      <c r="S6" s="48">
        <v>128.59371960313857</v>
      </c>
      <c r="T6" s="48">
        <v>137.29086959341157</v>
      </c>
      <c r="U6" s="48">
        <v>140.21504766227869</v>
      </c>
      <c r="V6" s="48">
        <v>146.3564295441281</v>
      </c>
      <c r="W6" s="48">
        <v>147.12080928603851</v>
      </c>
      <c r="X6" s="48">
        <v>163.33246871149731</v>
      </c>
      <c r="Y6" s="48">
        <v>170.62771545295374</v>
      </c>
      <c r="Z6" s="48">
        <v>178.32825368004669</v>
      </c>
      <c r="AA6" s="48">
        <v>225.34206601387714</v>
      </c>
      <c r="AB6" s="48">
        <v>287.35166331625703</v>
      </c>
      <c r="AC6" s="48">
        <v>394.75390700992153</v>
      </c>
    </row>
    <row r="7" spans="1:41">
      <c r="A7" s="5" t="s">
        <v>72</v>
      </c>
      <c r="B7" s="48">
        <v>100</v>
      </c>
      <c r="C7" s="48">
        <v>103.22782942304853</v>
      </c>
      <c r="D7" s="48">
        <v>95.351925630810086</v>
      </c>
      <c r="E7" s="48">
        <v>97.956322856721258</v>
      </c>
      <c r="F7" s="48">
        <v>96.067581525748864</v>
      </c>
      <c r="G7" s="48">
        <v>100.96281540504648</v>
      </c>
      <c r="H7" s="48">
        <v>94.359598642467162</v>
      </c>
      <c r="I7" s="48">
        <v>99.022428803305303</v>
      </c>
      <c r="J7" s="48">
        <v>98.675667699572074</v>
      </c>
      <c r="K7" s="48">
        <v>88.564261472628004</v>
      </c>
      <c r="L7" s="48">
        <v>78.902906890954711</v>
      </c>
      <c r="M7" s="48">
        <v>77.464217205253078</v>
      </c>
      <c r="N7" s="48">
        <v>76.272687029659139</v>
      </c>
      <c r="O7" s="48">
        <v>84.746200383650589</v>
      </c>
      <c r="P7" s="48">
        <v>82.027445772465697</v>
      </c>
      <c r="Q7" s="48">
        <v>84.683488269145641</v>
      </c>
      <c r="R7" s="48">
        <v>81.201121440165267</v>
      </c>
      <c r="S7" s="48">
        <v>76.505090748118647</v>
      </c>
      <c r="T7" s="48">
        <v>71.377453150361518</v>
      </c>
      <c r="U7" s="48">
        <v>68.883724361812</v>
      </c>
      <c r="V7" s="48">
        <v>67.699572082042195</v>
      </c>
      <c r="W7" s="48">
        <v>67.767864955523862</v>
      </c>
      <c r="X7" s="48">
        <v>72.787706804081182</v>
      </c>
      <c r="Y7" s="48">
        <v>77.807548652638516</v>
      </c>
      <c r="Z7" s="48">
        <v>74.795643543504113</v>
      </c>
      <c r="AA7" s="48">
        <v>76.970908344545606</v>
      </c>
      <c r="AB7" s="48">
        <v>77.138236406164211</v>
      </c>
      <c r="AC7" s="48">
        <v>88.181888472990295</v>
      </c>
    </row>
    <row r="8" spans="1:41">
      <c r="A8" s="5" t="s">
        <v>69</v>
      </c>
      <c r="B8" s="48">
        <v>100</v>
      </c>
      <c r="C8" s="48">
        <v>106.53476445088137</v>
      </c>
      <c r="D8" s="48">
        <v>110.6183102363923</v>
      </c>
      <c r="E8" s="48">
        <v>103.89209082702591</v>
      </c>
      <c r="F8" s="48">
        <v>89.940678722707744</v>
      </c>
      <c r="G8" s="48">
        <v>84.344341166784048</v>
      </c>
      <c r="H8" s="48">
        <v>76.409872330294519</v>
      </c>
      <c r="I8" s="48">
        <v>68.674298411816636</v>
      </c>
      <c r="J8" s="48">
        <v>61.90542323449759</v>
      </c>
      <c r="K8" s="48">
        <v>54.961461009652105</v>
      </c>
      <c r="L8" s="48">
        <v>58.19288343071414</v>
      </c>
      <c r="M8" s="48">
        <v>57.456823434880512</v>
      </c>
      <c r="N8" s="48">
        <v>53.493308996399058</v>
      </c>
      <c r="O8" s="48">
        <v>53.898538791948965</v>
      </c>
      <c r="P8" s="48">
        <v>55.291299215332266</v>
      </c>
      <c r="Q8" s="48">
        <v>53.267630224091576</v>
      </c>
      <c r="R8" s="48">
        <v>51.965141309631278</v>
      </c>
      <c r="S8" s="48">
        <v>50.231134742627006</v>
      </c>
      <c r="T8" s="48">
        <v>51.949765393276259</v>
      </c>
      <c r="U8" s="48">
        <v>54.514567440753112</v>
      </c>
      <c r="V8" s="48">
        <v>53.154542839286954</v>
      </c>
      <c r="W8" s="48">
        <v>51.90264564960767</v>
      </c>
      <c r="X8" s="48">
        <v>55.281379269296771</v>
      </c>
      <c r="Y8" s="48">
        <v>54.996676818078107</v>
      </c>
      <c r="Z8" s="48">
        <v>56.075966946739811</v>
      </c>
      <c r="AA8" s="48">
        <v>58.110051881317759</v>
      </c>
      <c r="AB8" s="48">
        <v>63.87750850635372</v>
      </c>
      <c r="AC8" s="48">
        <v>70.691023440832481</v>
      </c>
    </row>
    <row r="9" spans="1:41">
      <c r="A9" s="5" t="s">
        <v>73</v>
      </c>
      <c r="B9" s="48">
        <v>100</v>
      </c>
      <c r="C9" s="48">
        <v>99.774266365690877</v>
      </c>
      <c r="D9" s="48">
        <v>96.872629183175846</v>
      </c>
      <c r="E9" s="48">
        <v>90.989707046713832</v>
      </c>
      <c r="F9" s="48">
        <v>89.223602484471613</v>
      </c>
      <c r="G9" s="48">
        <v>85.812425328555392</v>
      </c>
      <c r="H9" s="48">
        <v>84.061151342258668</v>
      </c>
      <c r="I9" s="48">
        <v>85.000000000000767</v>
      </c>
      <c r="J9" s="48">
        <v>80.374877605259783</v>
      </c>
      <c r="K9" s="48">
        <v>78.028245518742068</v>
      </c>
      <c r="L9" s="48">
        <v>80.764635603345582</v>
      </c>
      <c r="M9" s="48">
        <v>85.214296307281558</v>
      </c>
      <c r="N9" s="48">
        <v>88.101809260964458</v>
      </c>
      <c r="O9" s="48">
        <v>86.477537813229972</v>
      </c>
      <c r="P9" s="48">
        <v>85.927919844475397</v>
      </c>
      <c r="Q9" s="48">
        <v>86.127557520800309</v>
      </c>
      <c r="R9" s="48">
        <v>83.846490588064711</v>
      </c>
      <c r="S9" s="48">
        <v>81.347773766548485</v>
      </c>
      <c r="T9" s="48">
        <v>81.468878491422274</v>
      </c>
      <c r="U9" s="48">
        <v>79.370122246013736</v>
      </c>
      <c r="V9" s="48">
        <v>77.801096743622082</v>
      </c>
      <c r="W9" s="48">
        <v>76.818739114479044</v>
      </c>
      <c r="X9" s="48">
        <v>76.706792208231818</v>
      </c>
      <c r="Y9" s="48">
        <v>79.794982725396807</v>
      </c>
      <c r="Z9" s="48">
        <v>78.63691128145993</v>
      </c>
      <c r="AA9" s="48">
        <v>76.868922210382976</v>
      </c>
      <c r="AB9" s="48">
        <v>76.737674113403457</v>
      </c>
      <c r="AC9" s="48">
        <v>74.768952658710774</v>
      </c>
    </row>
    <row r="10" spans="1:41">
      <c r="A10" s="5" t="s">
        <v>74</v>
      </c>
      <c r="B10" s="48">
        <v>100</v>
      </c>
      <c r="C10" s="48">
        <v>98.024149286498357</v>
      </c>
      <c r="D10" s="48">
        <v>104.55543358946213</v>
      </c>
      <c r="E10" s="48">
        <v>107.90340285400659</v>
      </c>
      <c r="F10" s="48">
        <v>106.75082327113061</v>
      </c>
      <c r="G10" s="48">
        <v>104.00658616904501</v>
      </c>
      <c r="H10" s="48">
        <v>100.27442371020857</v>
      </c>
      <c r="I10" s="48">
        <v>97.969264544456649</v>
      </c>
      <c r="J10" s="48">
        <v>97.25576289791438</v>
      </c>
      <c r="K10" s="48">
        <v>96.322722283205266</v>
      </c>
      <c r="L10" s="48">
        <v>101.42700329308451</v>
      </c>
      <c r="M10" s="48">
        <v>103.89681668496158</v>
      </c>
      <c r="N10" s="48">
        <v>103.5675082327113</v>
      </c>
      <c r="O10" s="48">
        <v>111.03183315038419</v>
      </c>
      <c r="P10" s="48">
        <v>112.62349066959385</v>
      </c>
      <c r="Q10" s="48">
        <v>132.49176728869375</v>
      </c>
      <c r="R10" s="48">
        <v>139.4072447859495</v>
      </c>
      <c r="S10" s="48">
        <v>134.96158068057079</v>
      </c>
      <c r="T10" s="48">
        <v>129.74753018660812</v>
      </c>
      <c r="U10" s="48">
        <v>131.44895718990122</v>
      </c>
      <c r="V10" s="48">
        <v>144.2919868276619</v>
      </c>
      <c r="W10" s="48">
        <v>141.9033800100519</v>
      </c>
      <c r="X10" s="48">
        <v>141.9033800100519</v>
      </c>
      <c r="Y10" s="48">
        <v>119.49758316635952</v>
      </c>
      <c r="Z10" s="48">
        <v>119.49758316635952</v>
      </c>
      <c r="AA10" s="48">
        <v>124.47664913162451</v>
      </c>
      <c r="AB10" s="48">
        <v>119.49758316635952</v>
      </c>
      <c r="AC10" s="48">
        <v>112.02898421846206</v>
      </c>
    </row>
    <row r="11" spans="1:41">
      <c r="A11" s="5" t="s">
        <v>70</v>
      </c>
      <c r="B11" s="48">
        <v>100</v>
      </c>
      <c r="C11" s="48">
        <v>102.21803724628585</v>
      </c>
      <c r="D11" s="48">
        <v>107.25817997599145</v>
      </c>
      <c r="E11" s="48">
        <v>106.65411173885751</v>
      </c>
      <c r="F11" s="48">
        <v>101.78852655807755</v>
      </c>
      <c r="G11" s="48">
        <v>101.13159546701027</v>
      </c>
      <c r="H11" s="48">
        <v>95.414147421283914</v>
      </c>
      <c r="I11" s="48">
        <v>97.16633076728229</v>
      </c>
      <c r="J11" s="48">
        <v>92.552945452142595</v>
      </c>
      <c r="K11" s="48">
        <v>91.653726280547573</v>
      </c>
      <c r="L11" s="48">
        <v>94.991795244545756</v>
      </c>
      <c r="M11" s="48">
        <v>98.982940716511933</v>
      </c>
      <c r="N11" s="48">
        <v>104.49829847688903</v>
      </c>
      <c r="O11" s="48">
        <v>102.12112201407473</v>
      </c>
      <c r="P11" s="48">
        <v>105.32538187905421</v>
      </c>
      <c r="Q11" s="48">
        <v>110.11828063567582</v>
      </c>
      <c r="R11" s="48">
        <v>109.6975804231231</v>
      </c>
      <c r="S11" s="48">
        <v>106.98670719485467</v>
      </c>
      <c r="T11" s="48">
        <v>107.43383883437407</v>
      </c>
      <c r="U11" s="48">
        <v>105.65412275195207</v>
      </c>
      <c r="V11" s="48">
        <v>105.50269270162222</v>
      </c>
      <c r="W11" s="48">
        <v>105.51921234347638</v>
      </c>
      <c r="X11" s="48">
        <v>109.25595533088843</v>
      </c>
      <c r="Y11" s="48">
        <v>111.57255977357079</v>
      </c>
      <c r="Z11" s="48">
        <v>112.00537439014988</v>
      </c>
      <c r="AA11" s="48">
        <v>111.41066728339996</v>
      </c>
      <c r="AB11" s="48">
        <v>118.83184105901918</v>
      </c>
      <c r="AC11" s="48">
        <v>128.3823966696402</v>
      </c>
    </row>
    <row r="13" spans="1:41">
      <c r="A13" s="5" t="s">
        <v>76</v>
      </c>
    </row>
    <row r="14" spans="1:41">
      <c r="A14" s="5" t="s">
        <v>87</v>
      </c>
    </row>
    <row r="40" spans="2:2">
      <c r="B40" s="49" t="s">
        <v>76</v>
      </c>
    </row>
    <row r="41" spans="2:2">
      <c r="B41" s="5" t="s">
        <v>77</v>
      </c>
    </row>
  </sheetDat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F03C-C938-4298-94F0-0D65AAA8C2BF}">
  <dimension ref="A1:E17"/>
  <sheetViews>
    <sheetView workbookViewId="0">
      <selection activeCell="A14" sqref="A14"/>
    </sheetView>
  </sheetViews>
  <sheetFormatPr defaultRowHeight="14.5"/>
  <cols>
    <col min="2" max="2" width="13.1796875" bestFit="1" customWidth="1"/>
    <col min="3" max="3" width="16.453125" bestFit="1" customWidth="1"/>
  </cols>
  <sheetData>
    <row r="1" spans="1:5">
      <c r="A1" s="37" t="s">
        <v>88</v>
      </c>
      <c r="B1" s="3"/>
      <c r="C1" s="3"/>
      <c r="D1" s="3"/>
    </row>
    <row r="2" spans="1:5">
      <c r="A2" s="5" t="s">
        <v>78</v>
      </c>
      <c r="B2" s="5"/>
      <c r="C2" s="5"/>
      <c r="D2" s="5"/>
      <c r="E2" s="5"/>
    </row>
    <row r="3" spans="1:5">
      <c r="A3" s="5"/>
      <c r="B3" s="5"/>
      <c r="C3" s="5"/>
      <c r="D3" s="5"/>
      <c r="E3" s="5"/>
    </row>
    <row r="4" spans="1:5">
      <c r="A4" s="5"/>
      <c r="B4" s="5" t="s">
        <v>5</v>
      </c>
      <c r="C4" s="5" t="s">
        <v>4</v>
      </c>
      <c r="D4" s="5"/>
      <c r="E4" s="5"/>
    </row>
    <row r="5" spans="1:5">
      <c r="A5" s="5">
        <v>2019</v>
      </c>
      <c r="B5" s="6">
        <v>142.59</v>
      </c>
      <c r="C5" s="6">
        <v>103.04700000000001</v>
      </c>
      <c r="D5" s="5"/>
      <c r="E5" s="5"/>
    </row>
    <row r="6" spans="1:5">
      <c r="A6" s="5">
        <v>2020</v>
      </c>
      <c r="B6" s="6">
        <v>93.075401469331453</v>
      </c>
      <c r="C6" s="6">
        <v>65.470999999999989</v>
      </c>
      <c r="D6" s="5"/>
      <c r="E6" s="5"/>
    </row>
    <row r="7" spans="1:5">
      <c r="A7" s="5">
        <v>2021</v>
      </c>
      <c r="B7" s="6">
        <v>0.42404382026178788</v>
      </c>
      <c r="C7" s="6">
        <v>0.84199999999999997</v>
      </c>
      <c r="D7" s="5"/>
      <c r="E7" s="5"/>
    </row>
    <row r="8" spans="1:5">
      <c r="A8" s="5">
        <v>2022</v>
      </c>
      <c r="B8" s="6">
        <v>66.304846758924697</v>
      </c>
      <c r="C8" s="6">
        <v>22.588999999999999</v>
      </c>
      <c r="D8" s="5"/>
      <c r="E8" s="5"/>
    </row>
    <row r="9" spans="1:5">
      <c r="A9" s="5">
        <v>2023</v>
      </c>
      <c r="B9" s="6">
        <v>142.7901760600929</v>
      </c>
      <c r="C9" s="6">
        <v>94.340999999999994</v>
      </c>
      <c r="D9" s="5"/>
      <c r="E9" s="5"/>
    </row>
    <row r="10" spans="1:5">
      <c r="A10" s="5">
        <v>2024</v>
      </c>
      <c r="B10" s="6">
        <v>159.03076033025008</v>
      </c>
      <c r="C10" s="6">
        <v>109.989</v>
      </c>
      <c r="D10" s="5"/>
      <c r="E10" s="5"/>
    </row>
    <row r="12" spans="1:5">
      <c r="A12" s="39" t="s">
        <v>89</v>
      </c>
    </row>
    <row r="17" spans="1:1">
      <c r="A17"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AD28D-0027-4923-A4A5-A3DF14267C72}">
  <dimension ref="A1:H47"/>
  <sheetViews>
    <sheetView tabSelected="1" workbookViewId="0">
      <pane xSplit="1" ySplit="4" topLeftCell="B5" activePane="bottomRight" state="frozen"/>
      <selection pane="topRight" activeCell="B1" sqref="B1"/>
      <selection pane="bottomLeft" activeCell="A5" sqref="A5"/>
      <selection pane="bottomRight"/>
    </sheetView>
  </sheetViews>
  <sheetFormatPr defaultColWidth="8.81640625" defaultRowHeight="14.5"/>
  <cols>
    <col min="1" max="1" width="8.81640625" style="55"/>
    <col min="2" max="2" width="26.90625" style="55" bestFit="1" customWidth="1"/>
    <col min="3" max="3" width="30.453125" style="55" bestFit="1" customWidth="1"/>
    <col min="4" max="4" width="22" style="55" bestFit="1" customWidth="1"/>
    <col min="5" max="5" width="20" style="55" bestFit="1" customWidth="1"/>
    <col min="6" max="6" width="24" style="55" bestFit="1" customWidth="1"/>
    <col min="7" max="16384" width="8.81640625" style="55"/>
  </cols>
  <sheetData>
    <row r="1" spans="1:6">
      <c r="A1" s="54" t="s">
        <v>90</v>
      </c>
    </row>
    <row r="2" spans="1:6">
      <c r="A2" s="55" t="s">
        <v>91</v>
      </c>
    </row>
    <row r="4" spans="1:6">
      <c r="B4" s="55" t="s">
        <v>79</v>
      </c>
      <c r="C4" s="55" t="s">
        <v>80</v>
      </c>
      <c r="D4" s="55" t="s">
        <v>81</v>
      </c>
      <c r="E4" s="55" t="s">
        <v>82</v>
      </c>
      <c r="F4" s="55" t="s">
        <v>92</v>
      </c>
    </row>
    <row r="5" spans="1:6">
      <c r="A5" s="56">
        <v>44197</v>
      </c>
      <c r="B5" s="57">
        <v>0.2545679816562364</v>
      </c>
      <c r="C5" s="57">
        <v>0.55686618752400285</v>
      </c>
      <c r="D5" s="57">
        <v>1.3737560571467107</v>
      </c>
      <c r="E5" s="57">
        <v>6.1560998990747962</v>
      </c>
      <c r="F5" s="55">
        <v>100</v>
      </c>
    </row>
    <row r="6" spans="1:6">
      <c r="A6" s="56">
        <v>44228</v>
      </c>
      <c r="B6" s="57">
        <v>0.57461578814564085</v>
      </c>
      <c r="C6" s="57">
        <v>1.3918660989575686</v>
      </c>
      <c r="D6" s="57">
        <v>0.44875649575027599</v>
      </c>
      <c r="E6" s="57">
        <v>6.5242733338446195</v>
      </c>
      <c r="F6" s="55">
        <v>100</v>
      </c>
    </row>
    <row r="7" spans="1:6">
      <c r="A7" s="56">
        <v>44256</v>
      </c>
      <c r="B7" s="57">
        <v>0.42467081209787599</v>
      </c>
      <c r="C7" s="57">
        <v>0.82623155269174808</v>
      </c>
      <c r="D7" s="57">
        <v>0.23294885007976734</v>
      </c>
      <c r="E7" s="57">
        <v>5.8024448020183419</v>
      </c>
      <c r="F7" s="55">
        <v>100</v>
      </c>
    </row>
    <row r="8" spans="1:6">
      <c r="A8" s="56">
        <v>44287</v>
      </c>
      <c r="B8" s="57">
        <v>0.13992347332161395</v>
      </c>
      <c r="C8" s="57">
        <v>0.80030299537273364</v>
      </c>
      <c r="D8" s="57">
        <v>0.1141612845258607</v>
      </c>
      <c r="E8" s="57">
        <v>5.4486950655975424</v>
      </c>
      <c r="F8" s="55">
        <v>100</v>
      </c>
    </row>
    <row r="9" spans="1:6">
      <c r="A9" s="56">
        <v>44317</v>
      </c>
      <c r="B9" s="57">
        <v>0.22652775467373754</v>
      </c>
      <c r="C9" s="57">
        <v>1.6253845914783853</v>
      </c>
      <c r="D9" s="57">
        <v>0.27089831372012974</v>
      </c>
      <c r="E9" s="57">
        <v>6.3870694211128312</v>
      </c>
      <c r="F9" s="55">
        <v>100</v>
      </c>
    </row>
    <row r="10" spans="1:6">
      <c r="A10" s="56">
        <v>44348</v>
      </c>
      <c r="B10" s="57">
        <v>0.47820084564226462</v>
      </c>
      <c r="C10" s="57">
        <v>10.851519041506204</v>
      </c>
      <c r="D10" s="57">
        <v>1.175320834297765</v>
      </c>
      <c r="E10" s="57">
        <v>7.4215571454319633</v>
      </c>
      <c r="F10" s="55">
        <v>100</v>
      </c>
    </row>
    <row r="11" spans="1:6">
      <c r="A11" s="56">
        <v>44378</v>
      </c>
      <c r="B11" s="57">
        <v>0.24781730633326088</v>
      </c>
      <c r="C11" s="57">
        <v>19.085950790059801</v>
      </c>
      <c r="D11" s="57">
        <v>1.2982667469718263</v>
      </c>
      <c r="E11" s="57">
        <v>11.379776168175569</v>
      </c>
      <c r="F11" s="55">
        <v>100</v>
      </c>
    </row>
    <row r="12" spans="1:6">
      <c r="A12" s="56">
        <v>44409</v>
      </c>
      <c r="B12" s="57">
        <v>0.27428576416223549</v>
      </c>
      <c r="C12" s="57">
        <v>18.122608998071392</v>
      </c>
      <c r="D12" s="57">
        <v>0.45458665383784086</v>
      </c>
      <c r="E12" s="57">
        <v>12.258713999758079</v>
      </c>
      <c r="F12" s="55">
        <v>100</v>
      </c>
    </row>
    <row r="13" spans="1:6">
      <c r="A13" s="56">
        <v>44440</v>
      </c>
      <c r="B13" s="57">
        <v>0.21016895721259862</v>
      </c>
      <c r="C13" s="57">
        <v>0.82345390474575852</v>
      </c>
      <c r="D13" s="57">
        <v>0.72908135748956315</v>
      </c>
      <c r="E13" s="57">
        <v>10.992235477294949</v>
      </c>
      <c r="F13" s="55">
        <v>100</v>
      </c>
    </row>
    <row r="14" spans="1:6">
      <c r="A14" s="56">
        <v>44470</v>
      </c>
      <c r="B14" s="57">
        <v>0.13890322510303002</v>
      </c>
      <c r="C14" s="57">
        <v>0.44189544941707409</v>
      </c>
      <c r="D14" s="57">
        <v>0.68563813781541505</v>
      </c>
      <c r="E14" s="57">
        <v>11.266495270650905</v>
      </c>
      <c r="F14" s="55">
        <v>100</v>
      </c>
    </row>
    <row r="15" spans="1:6">
      <c r="A15" s="56">
        <v>44501</v>
      </c>
      <c r="B15" s="57">
        <v>0.29588641925009596</v>
      </c>
      <c r="C15" s="57">
        <v>0.78429879499723965</v>
      </c>
      <c r="D15" s="57">
        <v>0.57676530789820424</v>
      </c>
      <c r="E15" s="57">
        <v>13.680451483012929</v>
      </c>
      <c r="F15" s="55">
        <v>100</v>
      </c>
    </row>
    <row r="16" spans="1:6">
      <c r="A16" s="56">
        <v>44531</v>
      </c>
      <c r="B16" s="57">
        <v>23.398450918944157</v>
      </c>
      <c r="C16" s="57">
        <v>1.0879827361417076</v>
      </c>
      <c r="D16" s="57">
        <v>0.78565228265827058</v>
      </c>
      <c r="E16" s="57">
        <v>15.388902747585616</v>
      </c>
      <c r="F16" s="55">
        <v>100</v>
      </c>
    </row>
    <row r="17" spans="1:6">
      <c r="A17" s="56">
        <v>44562</v>
      </c>
      <c r="B17" s="57">
        <v>39.185226309342966</v>
      </c>
      <c r="C17" s="57">
        <v>5.4973391123059194</v>
      </c>
      <c r="D17" s="57">
        <v>2.1849079506372648</v>
      </c>
      <c r="E17" s="57">
        <v>14.962077101455145</v>
      </c>
      <c r="F17" s="55">
        <v>100</v>
      </c>
    </row>
    <row r="18" spans="1:6">
      <c r="A18" s="56">
        <v>44593</v>
      </c>
      <c r="B18" s="57">
        <v>36.967018830019576</v>
      </c>
      <c r="C18" s="57">
        <v>23.708706504184406</v>
      </c>
      <c r="D18" s="57">
        <v>0.53132769096832677</v>
      </c>
      <c r="E18" s="57">
        <v>18.699670220108906</v>
      </c>
      <c r="F18" s="55">
        <v>100</v>
      </c>
    </row>
    <row r="19" spans="1:6">
      <c r="A19" s="56">
        <v>44621</v>
      </c>
      <c r="B19" s="57">
        <v>39.871154618311763</v>
      </c>
      <c r="C19" s="57">
        <v>23.368322594055289</v>
      </c>
      <c r="D19" s="57">
        <v>0.56190086261665095</v>
      </c>
      <c r="E19" s="57">
        <v>19.690153059944596</v>
      </c>
      <c r="F19" s="55">
        <v>100</v>
      </c>
    </row>
    <row r="20" spans="1:6">
      <c r="A20" s="56">
        <v>44652</v>
      </c>
      <c r="B20" s="57">
        <v>70.820261517409079</v>
      </c>
      <c r="C20" s="57">
        <v>39.689100400151503</v>
      </c>
      <c r="D20" s="57">
        <v>1.2917137934314979</v>
      </c>
      <c r="E20" s="57">
        <v>28.598017179194908</v>
      </c>
      <c r="F20" s="55">
        <v>100</v>
      </c>
    </row>
    <row r="21" spans="1:6">
      <c r="A21" s="56">
        <v>44682</v>
      </c>
      <c r="B21" s="57">
        <v>68.829035377293863</v>
      </c>
      <c r="C21" s="57">
        <v>55.679522640395319</v>
      </c>
      <c r="D21" s="57">
        <v>2.9177488101599294</v>
      </c>
      <c r="E21" s="57">
        <v>34.340107063655758</v>
      </c>
      <c r="F21" s="55">
        <v>100</v>
      </c>
    </row>
    <row r="22" spans="1:6">
      <c r="A22" s="56">
        <v>44713</v>
      </c>
      <c r="B22" s="57">
        <v>75.433103319611234</v>
      </c>
      <c r="C22" s="57">
        <v>55.118283513662206</v>
      </c>
      <c r="D22" s="57">
        <v>3.2893552452228483</v>
      </c>
      <c r="E22" s="57">
        <v>39.555545165301815</v>
      </c>
      <c r="F22" s="55">
        <v>100</v>
      </c>
    </row>
    <row r="23" spans="1:6">
      <c r="A23" s="56">
        <v>44743</v>
      </c>
      <c r="B23" s="57">
        <v>80.891349120801095</v>
      </c>
      <c r="C23" s="57">
        <v>62.585714035180018</v>
      </c>
      <c r="D23" s="57">
        <v>4.9409980146779979</v>
      </c>
      <c r="E23" s="57">
        <v>48.386457370616881</v>
      </c>
      <c r="F23" s="55">
        <v>100</v>
      </c>
    </row>
    <row r="24" spans="1:6">
      <c r="A24" s="56">
        <v>44774</v>
      </c>
      <c r="B24" s="57">
        <v>80.883582870103922</v>
      </c>
      <c r="C24" s="57">
        <v>70.941224825318542</v>
      </c>
      <c r="D24" s="57">
        <v>4.2725567710403203</v>
      </c>
      <c r="E24" s="57">
        <v>53.164275429895859</v>
      </c>
      <c r="F24" s="55">
        <v>100</v>
      </c>
    </row>
    <row r="25" spans="1:6">
      <c r="A25" s="56">
        <v>44805</v>
      </c>
      <c r="B25" s="57">
        <v>92.696263180669064</v>
      </c>
      <c r="C25" s="57">
        <v>79.865341067341575</v>
      </c>
      <c r="D25" s="57">
        <v>4.7639973633222148</v>
      </c>
      <c r="E25" s="57">
        <v>54.823645018016933</v>
      </c>
      <c r="F25" s="55">
        <v>100</v>
      </c>
    </row>
    <row r="26" spans="1:6">
      <c r="A26" s="56">
        <v>44835</v>
      </c>
      <c r="B26" s="57">
        <v>86.155651513090262</v>
      </c>
      <c r="C26" s="57">
        <v>82.272470853704405</v>
      </c>
      <c r="D26" s="57">
        <v>3.4582813910501655</v>
      </c>
      <c r="E26" s="57">
        <v>57.930417047679697</v>
      </c>
      <c r="F26" s="55">
        <v>100</v>
      </c>
    </row>
    <row r="27" spans="1:6">
      <c r="A27" s="56">
        <v>44866</v>
      </c>
      <c r="B27" s="57">
        <v>91.068294469538756</v>
      </c>
      <c r="C27" s="57">
        <v>97.093145000095177</v>
      </c>
      <c r="D27" s="57">
        <v>6.5698209210013836</v>
      </c>
      <c r="E27" s="57">
        <v>65.451363950952612</v>
      </c>
      <c r="F27" s="55">
        <v>100</v>
      </c>
    </row>
    <row r="28" spans="1:6">
      <c r="A28" s="56">
        <v>44896</v>
      </c>
      <c r="B28" s="57">
        <v>108.80610437634411</v>
      </c>
      <c r="C28" s="57">
        <v>85.240300319201552</v>
      </c>
      <c r="D28" s="57">
        <v>9.9648369109446957</v>
      </c>
      <c r="E28" s="57">
        <v>71.89066676169773</v>
      </c>
      <c r="F28" s="55">
        <v>100</v>
      </c>
    </row>
    <row r="29" spans="1:6">
      <c r="A29" s="56">
        <v>44927</v>
      </c>
      <c r="B29" s="57">
        <v>102.27250848781281</v>
      </c>
      <c r="C29" s="57">
        <v>86.06188621276128</v>
      </c>
      <c r="D29" s="57">
        <v>10.103754226756452</v>
      </c>
      <c r="E29" s="57">
        <v>74.398921214207832</v>
      </c>
      <c r="F29" s="55">
        <v>100</v>
      </c>
    </row>
    <row r="30" spans="1:6">
      <c r="A30" s="56">
        <v>44958</v>
      </c>
      <c r="B30" s="57">
        <v>113.39098702817513</v>
      </c>
      <c r="C30" s="57">
        <v>102.21112905593893</v>
      </c>
      <c r="D30" s="57">
        <v>10.885037560918693</v>
      </c>
      <c r="E30" s="57">
        <v>82.073970396502801</v>
      </c>
      <c r="F30" s="55">
        <v>100</v>
      </c>
    </row>
    <row r="31" spans="1:6">
      <c r="A31" s="56">
        <v>44986</v>
      </c>
      <c r="B31" s="57">
        <v>103.5277284051389</v>
      </c>
      <c r="C31" s="57">
        <v>91.566202452712531</v>
      </c>
      <c r="D31" s="57">
        <v>17.017972356736458</v>
      </c>
      <c r="E31" s="57">
        <v>79.959862529162379</v>
      </c>
      <c r="F31" s="55">
        <v>100</v>
      </c>
    </row>
    <row r="32" spans="1:6">
      <c r="A32" s="56">
        <v>45017</v>
      </c>
      <c r="B32" s="57">
        <v>96.658680693451572</v>
      </c>
      <c r="C32" s="57">
        <v>92.028257611935388</v>
      </c>
      <c r="D32" s="57">
        <v>16.454023656755069</v>
      </c>
      <c r="E32" s="57">
        <v>82.883912004838464</v>
      </c>
      <c r="F32" s="55">
        <v>100</v>
      </c>
    </row>
    <row r="33" spans="1:8">
      <c r="A33" s="56">
        <v>45047</v>
      </c>
      <c r="B33" s="57">
        <v>99.375807007811588</v>
      </c>
      <c r="C33" s="57">
        <v>97.09419771886752</v>
      </c>
      <c r="D33" s="57">
        <v>16.55213549886297</v>
      </c>
      <c r="E33" s="57">
        <v>87.871260631980704</v>
      </c>
      <c r="F33" s="55">
        <v>100</v>
      </c>
    </row>
    <row r="34" spans="1:8">
      <c r="A34" s="56">
        <v>45078</v>
      </c>
      <c r="B34" s="57">
        <v>114.11663108312761</v>
      </c>
      <c r="C34" s="57">
        <v>92.531328320802004</v>
      </c>
      <c r="D34" s="57">
        <v>8.6747421752436793</v>
      </c>
      <c r="E34" s="57">
        <v>93.324655795612316</v>
      </c>
      <c r="F34" s="55">
        <v>100</v>
      </c>
    </row>
    <row r="35" spans="1:8">
      <c r="A35" s="56">
        <v>45108</v>
      </c>
      <c r="B35" s="57">
        <v>103.49943910107903</v>
      </c>
      <c r="C35" s="57">
        <v>82.995738412163945</v>
      </c>
      <c r="D35" s="57">
        <v>26.516317562292269</v>
      </c>
      <c r="E35" s="57">
        <v>90.848909936308473</v>
      </c>
      <c r="F35" s="55">
        <v>100</v>
      </c>
    </row>
    <row r="36" spans="1:8">
      <c r="A36" s="56">
        <v>45139</v>
      </c>
      <c r="B36" s="57">
        <v>97.881294948506564</v>
      </c>
      <c r="C36" s="57">
        <v>102.04137553089465</v>
      </c>
      <c r="D36" s="57">
        <v>34.191609669030235</v>
      </c>
      <c r="E36" s="57">
        <v>86.59918917758884</v>
      </c>
      <c r="F36" s="55">
        <v>100</v>
      </c>
    </row>
    <row r="37" spans="1:8">
      <c r="A37" s="56">
        <v>45170</v>
      </c>
      <c r="B37" s="57">
        <v>114.46081083926912</v>
      </c>
      <c r="C37" s="57">
        <v>95.167052156117165</v>
      </c>
      <c r="D37" s="57">
        <v>27.153786229351017</v>
      </c>
      <c r="E37" s="57">
        <v>93.126409633517255</v>
      </c>
      <c r="F37" s="57">
        <v>100</v>
      </c>
    </row>
    <row r="38" spans="1:8">
      <c r="A38" s="56">
        <v>45200</v>
      </c>
      <c r="B38" s="57">
        <v>106.84545671605544</v>
      </c>
      <c r="C38" s="57">
        <v>97.47320421210982</v>
      </c>
      <c r="D38" s="57">
        <v>26.368052271847997</v>
      </c>
      <c r="E38" s="57">
        <v>92.135731600861121</v>
      </c>
      <c r="F38" s="57">
        <v>100</v>
      </c>
      <c r="H38" s="54"/>
    </row>
    <row r="39" spans="1:8">
      <c r="A39" s="56">
        <v>45231</v>
      </c>
      <c r="B39" s="57">
        <v>105.29947048384511</v>
      </c>
      <c r="C39" s="57">
        <v>120.29849041518341</v>
      </c>
      <c r="D39" s="57">
        <v>31.302776926072941</v>
      </c>
      <c r="E39" s="57">
        <v>92.910128179818912</v>
      </c>
      <c r="F39" s="57">
        <v>100</v>
      </c>
    </row>
    <row r="40" spans="1:8">
      <c r="A40" s="56">
        <v>45261</v>
      </c>
      <c r="B40" s="57">
        <v>111.62476381802232</v>
      </c>
      <c r="C40" s="57">
        <v>100.14386548577082</v>
      </c>
      <c r="D40" s="57">
        <v>31.171563506892845</v>
      </c>
      <c r="E40" s="57">
        <v>93.442856633762162</v>
      </c>
      <c r="F40" s="57">
        <v>100</v>
      </c>
    </row>
    <row r="41" spans="1:8">
      <c r="A41" s="56">
        <v>45292</v>
      </c>
      <c r="B41" s="57">
        <v>111.06055661716357</v>
      </c>
      <c r="C41" s="57">
        <v>105.19833214462062</v>
      </c>
      <c r="D41" s="57">
        <v>36.521102472953579</v>
      </c>
      <c r="E41" s="57">
        <v>93.363239597784371</v>
      </c>
      <c r="F41" s="57">
        <v>100</v>
      </c>
    </row>
    <row r="42" spans="1:8">
      <c r="A42" s="56">
        <v>45323</v>
      </c>
      <c r="B42" s="57">
        <v>129.26322290041102</v>
      </c>
      <c r="C42" s="57">
        <v>112.37703714579357</v>
      </c>
      <c r="D42" s="57">
        <v>31.131135623188143</v>
      </c>
      <c r="E42" s="57">
        <v>110.47626351714088</v>
      </c>
      <c r="F42" s="57">
        <v>100</v>
      </c>
    </row>
    <row r="43" spans="1:8">
      <c r="A43" s="56">
        <v>45352</v>
      </c>
      <c r="B43" s="57">
        <v>103.4578324978666</v>
      </c>
      <c r="C43" s="57">
        <v>105.78362086884223</v>
      </c>
      <c r="D43" s="57">
        <v>31.544097923225706</v>
      </c>
      <c r="E43" s="57">
        <v>106.13322056615335</v>
      </c>
      <c r="F43" s="57">
        <v>100</v>
      </c>
    </row>
    <row r="44" spans="1:8">
      <c r="A44" s="56">
        <v>45383</v>
      </c>
      <c r="B44" s="57">
        <v>118.81577349690937</v>
      </c>
      <c r="C44" s="57">
        <v>105.87712220264463</v>
      </c>
      <c r="D44" s="57"/>
      <c r="E44" s="57">
        <v>94.338514008667559</v>
      </c>
      <c r="F44" s="57">
        <v>100</v>
      </c>
    </row>
    <row r="46" spans="1:8">
      <c r="A46" s="55" t="s">
        <v>93</v>
      </c>
    </row>
    <row r="47" spans="1:8">
      <c r="A47" s="58"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pdate_x0020_ADB_x0020_Document_x0020_Type xmlns="b7c441b3-2dff-4699-bda3-d147e81b8d95">
      <Url xsi:nil="true"/>
      <Description xsi:nil="true"/>
    </Update_x0020_ADB_x0020_Document_x0020_Typ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PARD</TermName>
          <TermId xmlns="http://schemas.microsoft.com/office/infopath/2007/PartnerControls">295ac658-7ead-429b-b4bd-88b6908bedd7</TermId>
        </TermInfo>
      </Terms>
    </j78542b1fffc4a1c84659474212e3133>
    <Update_x0020_ADB_x0020_Country_x0020_Document_x0020_Type xmlns="b7c441b3-2dff-4699-bda3-d147e81b8d95">
      <Url xsi:nil="true"/>
      <Description xsi:nil="true"/>
    </Update_x0020_ADB_x0020_Country_x0020_Document_x0020_Type>
    <Update_x0020_ADB_x0020_Project_x0020_Document_x0020_Type xmlns="b7c441b3-2dff-4699-bda3-d147e81b8d95">
      <Url xsi:nil="true"/>
      <Description xsi:nil="true"/>
    </Update_x0020_ADB_x0020_Project_x0020_Document_x0020_Type>
    <TaxCatchAll xmlns="c1fdd505-2570-46c2-bd04-3e0f2d874cf5">
      <Value>12</Value>
      <Value>2</Value>
      <Value>1</Value>
    </TaxCatchAll>
    <lcf76f155ced4ddcb4097134ff3c332f xmlns="b7c441b3-2dff-4699-bda3-d147e81b8d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CC34B5BFC36F4C89DEDFE4BCF9BD98" ma:contentTypeVersion="28" ma:contentTypeDescription="Create a new document." ma:contentTypeScope="" ma:versionID="2db49b88624d2bbbcb8e2a21939175d9">
  <xsd:schema xmlns:xsd="http://www.w3.org/2001/XMLSchema" xmlns:xs="http://www.w3.org/2001/XMLSchema" xmlns:p="http://schemas.microsoft.com/office/2006/metadata/properties" xmlns:ns2="c1fdd505-2570-46c2-bd04-3e0f2d874cf5" xmlns:ns3="b7c441b3-2dff-4699-bda3-d147e81b8d95" xmlns:ns4="9a78828b-5a8a-4c29-9279-b9f7e607d54a" targetNamespace="http://schemas.microsoft.com/office/2006/metadata/properties" ma:root="true" ma:fieldsID="b4c2de86a9c7c30ebb39d0aadf1ed369" ns2:_="" ns3:_="" ns4:_="">
    <xsd:import namespace="c1fdd505-2570-46c2-bd04-3e0f2d874cf5"/>
    <xsd:import namespace="b7c441b3-2dff-4699-bda3-d147e81b8d95"/>
    <xsd:import namespace="9a78828b-5a8a-4c29-9279-b9f7e607d54a"/>
    <xsd:element name="properties">
      <xsd:complexType>
        <xsd:sequence>
          <xsd:element name="documentManagement">
            <xsd:complexType>
              <xsd:all>
                <xsd:element ref="ns2:TaxCatchAll" minOccurs="0"/>
                <xsd:element ref="ns2:TaxCatchAllLabel" minOccurs="0"/>
                <xsd:element ref="ns2:j78542b1fffc4a1c84659474212e3133" minOccurs="0"/>
                <xsd:element ref="ns3:Update_x0020_ADB_x0020_Document_x0020_Type" minOccurs="0"/>
                <xsd:element ref="ns3:Update_x0020_ADB_x0020_Country_x0020_Document_x0020_Type" minOccurs="0"/>
                <xsd:element ref="ns3:Update_x0020_ADB_x0020_Project_x0020_Document_x0020_Type"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DateTaken" minOccurs="0"/>
                <xsd:element ref="ns3:MediaServiceAutoTags" minOccurs="0"/>
                <xsd:element ref="ns3:MediaServiceAutoKeyPoints" minOccurs="0"/>
                <xsd:element ref="ns3:MediaServiceKeyPoints" minOccurs="0"/>
                <xsd:element ref="ns3:MediaServiceOCR" minOccurs="0"/>
                <xsd:element ref="ns3:lcf76f155ced4ddcb4097134ff3c332f"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bdabb-961a-4c55-9f78-53a0bda09ad1}" ma:internalName="TaxCatchAll" ma:showField="CatchAllData"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bdabb-961a-4c55-9f78-53a0bda09ad1}" ma:internalName="TaxCatchAllLabel" ma:readOnly="true" ma:showField="CatchAllDataLabel"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j78542b1fffc4a1c84659474212e3133" ma:index="10" nillable="true" ma:taxonomy="true" ma:internalName="j78542b1fffc4a1c84659474212e3133" ma:taxonomyFieldName="ADBContentGroup" ma:displayName="Content Group" ma:readOnly="false" ma:default="2;#PARD|295ac658-7ead-429b-b4bd-88b6908bedd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c441b3-2dff-4699-bda3-d147e81b8d95" elementFormDefault="qualified">
    <xsd:import namespace="http://schemas.microsoft.com/office/2006/documentManagement/types"/>
    <xsd:import namespace="http://schemas.microsoft.com/office/infopath/2007/PartnerControls"/>
    <xsd:element name="Update_x0020_ADB_x0020_Document_x0020_Type" ma:index="12" nillable="true" ma:displayName="Update ADB Document Type" ma:internalName="Update_x0020_ADB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 ma:index="13" nillable="true" ma:displayName="Update ADB Country Document Type" ma:internalName="Update_x0020_ADB_x0020_Country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 ma:index="14" nillable="true" ma:displayName="Update ADB Project Document Type" ma:internalName="Update_x0020_ADB_x0020_Project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78828b-5a8a-4c29-9279-b9f7e607d5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3E8E8A-A89E-4575-B1D8-B4067CD4F2D5}">
  <ds:schemaRefs>
    <ds:schemaRef ds:uri="http://schemas.microsoft.com/sharepoint/v3/contenttype/forms"/>
  </ds:schemaRefs>
</ds:datastoreItem>
</file>

<file path=customXml/itemProps2.xml><?xml version="1.0" encoding="utf-8"?>
<ds:datastoreItem xmlns:ds="http://schemas.openxmlformats.org/officeDocument/2006/customXml" ds:itemID="{354DCD91-AAC7-4ABA-83B2-26FBC99A57DC}">
  <ds:schemaRefs>
    <ds:schemaRef ds:uri="b7c441b3-2dff-4699-bda3-d147e81b8d95"/>
    <ds:schemaRef ds:uri="http://purl.org/dc/elements/1.1/"/>
    <ds:schemaRef ds:uri="http://schemas.openxmlformats.org/package/2006/metadata/core-properties"/>
    <ds:schemaRef ds:uri="c1fdd505-2570-46c2-bd04-3e0f2d874cf5"/>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9a78828b-5a8a-4c29-9279-b9f7e607d54a"/>
    <ds:schemaRef ds:uri="http://purl.org/dc/dcmitype/"/>
  </ds:schemaRefs>
</ds:datastoreItem>
</file>

<file path=customXml/itemProps3.xml><?xml version="1.0" encoding="utf-8"?>
<ds:datastoreItem xmlns:ds="http://schemas.openxmlformats.org/officeDocument/2006/customXml" ds:itemID="{58D1E641-53C9-4E33-A2C3-F47ABA9CE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b7c441b3-2dff-4699-bda3-d147e81b8d95"/>
    <ds:schemaRef ds:uri="9a78828b-5a8a-4c29-9279-b9f7e607d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GDP PacDMC partners</vt:lpstr>
      <vt:lpstr>GDP DevAsia</vt:lpstr>
      <vt:lpstr>Vaccination coverage</vt:lpstr>
      <vt:lpstr>COVID-19 cases</vt:lpstr>
      <vt:lpstr>Food prices</vt:lpstr>
      <vt:lpstr>Commodity prices_Export</vt:lpstr>
      <vt:lpstr>Tourist departures</vt:lpstr>
      <vt:lpstr>Outbound tourism_major markets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 B. Del Castillo</dc:creator>
  <cp:keywords/>
  <dc:description/>
  <cp:lastModifiedBy>Maria Carina A. Tinio</cp:lastModifiedBy>
  <cp:revision/>
  <dcterms:created xsi:type="dcterms:W3CDTF">2017-05-31T00:28:16Z</dcterms:created>
  <dcterms:modified xsi:type="dcterms:W3CDTF">2024-08-09T06:10:50Z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0x0101005ACC34B5BFC36F4C89DEDFE4BCF9BD98</vt:lpwstr>
  </property>
  <property fmtid="{D5CDD505-2E9C-101B-9397-08002B2CF9AE}" pid="3" name="ce5a4fae9a7d4e3d9d782ef76d38f19e">
    <vt:lpwstr>Economics|4d87f9ea-4cf7-4408-86d3-899a94505fbe</vt:lpwstr>
  </property>
  <property fmtid="{D5CDD505-2E9C-101B-9397-08002B2CF9AE}" pid="4" name="h00e4aaaf4624e24a7df7f06faa038c6">
    <vt:lpwstr>English|16ac8743-31bb-43f8-9a73-533a041667d6</vt:lpwstr>
  </property>
  <property fmtid="{D5CDD505-2E9C-101B-9397-08002B2CF9AE}" pid="5" name="ADBFocusArea">
    <vt:lpwstr>12;#Economics|4d87f9ea-4cf7-4408-86d3-899a94505fbe</vt:lpwstr>
  </property>
  <property fmtid="{D5CDD505-2E9C-101B-9397-08002B2CF9AE}" pid="6" name="d61536b25a8a4fedb48bb564279be82a">
    <vt:lpwstr/>
  </property>
  <property fmtid="{D5CDD505-2E9C-101B-9397-08002B2CF9AE}" pid="7" name="ADBCountryDocumentType">
    <vt:lpwstr/>
  </property>
  <property fmtid="{D5CDD505-2E9C-101B-9397-08002B2CF9AE}" pid="8" name="ADBProjectDocumentType">
    <vt:lpwstr/>
  </property>
  <property fmtid="{D5CDD505-2E9C-101B-9397-08002B2CF9AE}" pid="9" name="a0d1b14b197747dfafc19f70ff45d4f6">
    <vt:lpwstr/>
  </property>
  <property fmtid="{D5CDD505-2E9C-101B-9397-08002B2CF9AE}" pid="10" name="ADBProject">
    <vt:lpwstr/>
  </property>
  <property fmtid="{D5CDD505-2E9C-101B-9397-08002B2CF9AE}" pid="11" name="ADBSector">
    <vt:lpwstr/>
  </property>
  <property fmtid="{D5CDD505-2E9C-101B-9397-08002B2CF9AE}" pid="12" name="ADBContentGroup">
    <vt:lpwstr>2;#PARD|295ac658-7ead-429b-b4bd-88b6908bedd7</vt:lpwstr>
  </property>
  <property fmtid="{D5CDD505-2E9C-101B-9397-08002B2CF9AE}" pid="13" name="de77c5b4d20d4bdeb0b6d09350193e53">
    <vt:lpwstr/>
  </property>
  <property fmtid="{D5CDD505-2E9C-101B-9397-08002B2CF9AE}" pid="14" name="ADBDocumentSecurity">
    <vt:lpwstr/>
  </property>
  <property fmtid="{D5CDD505-2E9C-101B-9397-08002B2CF9AE}" pid="15" name="d01a0ce1b141461dbfb235a3ab729a2c">
    <vt:lpwstr/>
  </property>
  <property fmtid="{D5CDD505-2E9C-101B-9397-08002B2CF9AE}" pid="16" name="ADBDocumentLanguage">
    <vt:lpwstr>1;#English|16ac8743-31bb-43f8-9a73-533a041667d6</vt:lpwstr>
  </property>
  <property fmtid="{D5CDD505-2E9C-101B-9397-08002B2CF9AE}" pid="17" name="ADBDocumentType">
    <vt:lpwstr/>
  </property>
  <property fmtid="{D5CDD505-2E9C-101B-9397-08002B2CF9AE}" pid="18" name="hca2169e3b0945318411f30479ba40c8">
    <vt:lpwstr/>
  </property>
  <property fmtid="{D5CDD505-2E9C-101B-9397-08002B2CF9AE}" pid="19" name="ADBDepartmentOwner">
    <vt:lpwstr/>
  </property>
  <property fmtid="{D5CDD505-2E9C-101B-9397-08002B2CF9AE}" pid="20" name="p030e467f78f45b4ae8f7e2c17ea4d82">
    <vt:lpwstr/>
  </property>
  <property fmtid="{D5CDD505-2E9C-101B-9397-08002B2CF9AE}" pid="21" name="k985dbdc596c44d7acaf8184f33920f0">
    <vt:lpwstr/>
  </property>
  <property fmtid="{D5CDD505-2E9C-101B-9397-08002B2CF9AE}" pid="22" name="a37ff23a602146d4934a49238d370ca5">
    <vt:lpwstr/>
  </property>
  <property fmtid="{D5CDD505-2E9C-101B-9397-08002B2CF9AE}" pid="23" name="ADBCountry">
    <vt:lpwstr/>
  </property>
  <property fmtid="{D5CDD505-2E9C-101B-9397-08002B2CF9AE}" pid="24" name="MSIP_Label_817d4574-7375-4d17-b29c-6e4c6df0fcb0_Enabled">
    <vt:lpwstr>true</vt:lpwstr>
  </property>
  <property fmtid="{D5CDD505-2E9C-101B-9397-08002B2CF9AE}" pid="25" name="MSIP_Label_817d4574-7375-4d17-b29c-6e4c6df0fcb0_SetDate">
    <vt:lpwstr>2021-11-16T09:15:30Z</vt:lpwstr>
  </property>
  <property fmtid="{D5CDD505-2E9C-101B-9397-08002B2CF9AE}" pid="26" name="MSIP_Label_817d4574-7375-4d17-b29c-6e4c6df0fcb0_Method">
    <vt:lpwstr>Standard</vt:lpwstr>
  </property>
  <property fmtid="{D5CDD505-2E9C-101B-9397-08002B2CF9AE}" pid="27" name="MSIP_Label_817d4574-7375-4d17-b29c-6e4c6df0fcb0_Name">
    <vt:lpwstr>ADB Internal</vt:lpwstr>
  </property>
  <property fmtid="{D5CDD505-2E9C-101B-9397-08002B2CF9AE}" pid="28" name="MSIP_Label_817d4574-7375-4d17-b29c-6e4c6df0fcb0_SiteId">
    <vt:lpwstr>9495d6bb-41c2-4c58-848f-92e52cf3d640</vt:lpwstr>
  </property>
  <property fmtid="{D5CDD505-2E9C-101B-9397-08002B2CF9AE}" pid="29" name="MSIP_Label_817d4574-7375-4d17-b29c-6e4c6df0fcb0_ActionId">
    <vt:lpwstr>4d036b7a-c4ee-4931-9099-95585bd60f20</vt:lpwstr>
  </property>
  <property fmtid="{D5CDD505-2E9C-101B-9397-08002B2CF9AE}" pid="30" name="MSIP_Label_817d4574-7375-4d17-b29c-6e4c6df0fcb0_ContentBits">
    <vt:lpwstr>2</vt:lpwstr>
  </property>
  <property fmtid="{D5CDD505-2E9C-101B-9397-08002B2CF9AE}" pid="31" name="MediaServiceImageTags">
    <vt:lpwstr/>
  </property>
</Properties>
</file>