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0" documentId="13_ncr:1_{1CCEFF33-8982-7C43-BDA3-21E4D90266BE}" xr6:coauthVersionLast="47" xr6:coauthVersionMax="47" xr10:uidLastSave="{328FB6D3-DCE3-4045-9E18-0D8A50F7D07A}"/>
  <bookViews>
    <workbookView xWindow="-108" yWindow="-108" windowWidth="23256" windowHeight="14976" activeTab="6" xr2:uid="{00000000-000D-0000-FFFF-FFFF00000000}"/>
  </bookViews>
  <sheets>
    <sheet name="2010-2018" sheetId="1" r:id="rId1"/>
    <sheet name="2019" sheetId="2" r:id="rId2"/>
    <sheet name="2020" sheetId="4" r:id="rId3"/>
    <sheet name="2021" sheetId="5" r:id="rId4"/>
    <sheet name="2022" sheetId="7" r:id="rId5"/>
    <sheet name="2023" sheetId="9" r:id="rId6"/>
    <sheet name="2019-2023 Aggregate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localSheetId="6" hidden="1">'2019-2023 Aggregate'!$A$101:$G$113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9" l="1"/>
  <c r="C9" i="9"/>
  <c r="C10" i="9"/>
  <c r="C11" i="9"/>
  <c r="C12" i="9"/>
  <c r="C13" i="9"/>
  <c r="C17" i="9"/>
  <c r="C18" i="9"/>
  <c r="C19" i="9"/>
  <c r="C113" i="8"/>
  <c r="C112" i="8"/>
  <c r="C105" i="8"/>
  <c r="C106" i="8"/>
  <c r="C107" i="8"/>
  <c r="C109" i="8"/>
  <c r="C111" i="8"/>
  <c r="C103" i="8"/>
  <c r="B113" i="8"/>
  <c r="B112" i="8"/>
  <c r="B111" i="8"/>
  <c r="B109" i="8"/>
  <c r="B107" i="8"/>
  <c r="B106" i="8"/>
  <c r="B105" i="8"/>
  <c r="B103" i="8"/>
  <c r="G103" i="8"/>
  <c r="G105" i="8"/>
  <c r="G106" i="8"/>
  <c r="G107" i="8"/>
  <c r="G109" i="8"/>
  <c r="G111" i="8"/>
  <c r="G112" i="8"/>
  <c r="G113" i="8"/>
  <c r="G98" i="8"/>
  <c r="G74" i="8"/>
  <c r="G75" i="8"/>
  <c r="G76" i="8"/>
  <c r="G78" i="8"/>
  <c r="G79" i="8"/>
  <c r="G80" i="8"/>
  <c r="G82" i="8"/>
  <c r="G83" i="8"/>
  <c r="G84" i="8"/>
  <c r="G86" i="8"/>
  <c r="G87" i="8"/>
  <c r="G89" i="8"/>
  <c r="G91" i="8"/>
  <c r="G92" i="8"/>
  <c r="G93" i="8"/>
  <c r="G94" i="8"/>
  <c r="G95" i="8"/>
  <c r="G97" i="8"/>
  <c r="F91" i="8"/>
  <c r="G73" i="8" l="1"/>
  <c r="G68" i="8"/>
  <c r="D67" i="8"/>
  <c r="G67" i="8" s="1"/>
  <c r="G66" i="8"/>
  <c r="G65" i="8"/>
  <c r="G61" i="8"/>
  <c r="G60" i="8"/>
  <c r="G59" i="8"/>
  <c r="G57" i="8"/>
  <c r="G56" i="8"/>
  <c r="G55" i="8"/>
  <c r="G54" i="8"/>
  <c r="G49" i="8"/>
  <c r="G47" i="8"/>
  <c r="G45" i="8"/>
  <c r="G40" i="8"/>
  <c r="G39" i="8"/>
  <c r="G37" i="8"/>
  <c r="G36" i="8"/>
  <c r="G35" i="8"/>
  <c r="G34" i="8"/>
  <c r="D33" i="8"/>
  <c r="G33" i="8" s="1"/>
  <c r="G32" i="8"/>
  <c r="D31" i="8"/>
  <c r="G31" i="8" s="1"/>
  <c r="G29" i="8"/>
  <c r="G28" i="8"/>
  <c r="G26" i="8"/>
  <c r="G25" i="8"/>
  <c r="G24" i="8"/>
  <c r="G23" i="8"/>
  <c r="G22" i="8"/>
  <c r="G20" i="8"/>
  <c r="G19" i="8"/>
  <c r="G17" i="8"/>
  <c r="G16" i="8"/>
  <c r="G15" i="8"/>
  <c r="G14" i="8"/>
  <c r="G13" i="8"/>
  <c r="D12" i="8"/>
  <c r="G12" i="8" s="1"/>
  <c r="G10" i="8"/>
  <c r="G9" i="8"/>
  <c r="G8" i="8"/>
  <c r="G7" i="8"/>
  <c r="D6" i="8"/>
  <c r="G6" i="8" s="1"/>
  <c r="G5" i="8"/>
</calcChain>
</file>

<file path=xl/sharedStrings.xml><?xml version="1.0" encoding="utf-8"?>
<sst xmlns="http://schemas.openxmlformats.org/spreadsheetml/2006/main" count="760" uniqueCount="267">
  <si>
    <t>KYRGYZ REPUBLIC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</si>
  <si>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</si>
  <si>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</si>
  <si>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</si>
  <si>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</si>
  <si>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</si>
  <si>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</si>
  <si>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</si>
  <si>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</si>
  <si>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</si>
  <si>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</si>
  <si>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</si>
  <si>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</si>
  <si>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</si>
  <si>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</si>
  <si>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</si>
  <si>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</si>
  <si>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</si>
  <si>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</si>
  <si>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</si>
  <si>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</si>
  <si>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</si>
  <si>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</si>
  <si>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</si>
  <si>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</si>
  <si>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</si>
  <si>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</si>
  <si>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</si>
  <si>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</si>
  <si>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</si>
  <si>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</si>
  <si>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</si>
  <si>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</si>
  <si>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</si>
  <si>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</si>
  <si>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</si>
  <si>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</si>
  <si>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</si>
  <si>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</si>
  <si>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</si>
  <si>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</si>
  <si>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</si>
  <si>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</si>
  <si>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</si>
  <si>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</si>
  <si>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</si>
  <si>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</si>
  <si>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</si>
  <si>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</si>
  <si>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</si>
  <si>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</si>
  <si>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</si>
  <si>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</si>
  <si>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</si>
  <si>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</si>
  <si>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</si>
  <si>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</si>
  <si>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</si>
  <si>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</si>
  <si>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</si>
  <si>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</si>
  <si>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</si>
  <si>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</si>
  <si>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</si>
  <si>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</si>
  <si>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</si>
  <si>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</si>
  <si>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</si>
  <si>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</si>
  <si>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</si>
  <si>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</si>
  <si>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</si>
  <si>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</si>
  <si>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</si>
  <si>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</si>
  <si>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</si>
  <si>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</si>
  <si>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</si>
  <si>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</si>
  <si>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</si>
  <si>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</si>
  <si>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</si>
  <si>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</si>
  <si>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</si>
  <si>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</si>
  <si>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</si>
  <si>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</si>
  <si>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Banking Sector and Capital market Development Program</t>
  </si>
  <si>
    <t>Kyrgyz Republic</t>
  </si>
  <si>
    <t>Program</t>
  </si>
  <si>
    <t>S</t>
  </si>
  <si>
    <t>ADF</t>
  </si>
  <si>
    <t>No</t>
  </si>
  <si>
    <t>Community-Based Early Childhood Development Project</t>
  </si>
  <si>
    <t>Sector</t>
  </si>
  <si>
    <t>Community-Based Infrastructure Services Sector Project</t>
  </si>
  <si>
    <t>31197-01</t>
  </si>
  <si>
    <t>Sector project</t>
  </si>
  <si>
    <t>Yes</t>
  </si>
  <si>
    <t>Agriculture Area Development Project</t>
  </si>
  <si>
    <t>Project</t>
  </si>
  <si>
    <t>Southern Transport Corridor Road Rehabilitation Project</t>
  </si>
  <si>
    <t>Southern Agriculture Area Development Project</t>
  </si>
  <si>
    <t xml:space="preserve">G0020 </t>
  </si>
  <si>
    <t>Second Education Project</t>
  </si>
  <si>
    <t>39304-012</t>
  </si>
  <si>
    <t>Project grant</t>
  </si>
  <si>
    <t>G0121</t>
  </si>
  <si>
    <t xml:space="preserve">Investment Climate Improvement Program System Support Project </t>
  </si>
  <si>
    <t>41544-072</t>
  </si>
  <si>
    <t>G0123</t>
  </si>
  <si>
    <t>CAREC Transport Corridor 1 (Bishkek–Torugart Road) Project</t>
  </si>
  <si>
    <t>39674-022</t>
  </si>
  <si>
    <t xml:space="preserve">G0074 </t>
  </si>
  <si>
    <t>Vocational Education and Skills Development Project</t>
  </si>
  <si>
    <t>38298-022</t>
  </si>
  <si>
    <t>G0122</t>
  </si>
  <si>
    <t>Community-Based Infrastructure Services Sector Project (Supplementary)</t>
  </si>
  <si>
    <t>Regional Customs Modernization and Infrastructure Development Project</t>
  </si>
  <si>
    <t>38177-013</t>
  </si>
  <si>
    <t>G0077</t>
  </si>
  <si>
    <t>Tax Administration Reform and Modernization Project</t>
  </si>
  <si>
    <t>39015-042</t>
  </si>
  <si>
    <t>G0120</t>
  </si>
  <si>
    <t>Investment Climate Improvement Program, Subprogram 1</t>
  </si>
  <si>
    <t>41544-022</t>
  </si>
  <si>
    <t xml:space="preserve">Program </t>
  </si>
  <si>
    <t>G0319</t>
  </si>
  <si>
    <t>Investment Climate Improvement Program, Subprogram 2</t>
  </si>
  <si>
    <t>41544-082</t>
  </si>
  <si>
    <t>G0393</t>
  </si>
  <si>
    <t>Investment Climate Improvement Program, Subprogram 3</t>
  </si>
  <si>
    <t>41544-084</t>
  </si>
  <si>
    <t>2533/G0153</t>
  </si>
  <si>
    <t>CAREC Transport Corridor 1 (Bishkek–Torugart Road) Project 2</t>
  </si>
  <si>
    <t>42399-013</t>
  </si>
  <si>
    <t>Small and Medium-Sized Enterprise Finance</t>
  </si>
  <si>
    <t>45910-014</t>
  </si>
  <si>
    <t>Loan</t>
  </si>
  <si>
    <t>NS</t>
  </si>
  <si>
    <t>NA</t>
  </si>
  <si>
    <t>OCR</t>
  </si>
  <si>
    <t>2668/0217-G</t>
  </si>
  <si>
    <t>Emergency Assistance for Recovery and Reconstruction</t>
  </si>
  <si>
    <t>44236-013</t>
  </si>
  <si>
    <t>Special assistance loan</t>
  </si>
  <si>
    <t>Concessional OCR, ADF grant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</si>
  <si>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</si>
  <si>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</si>
  <si>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</si>
  <si>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</si>
  <si>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</si>
  <si>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</si>
  <si>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</si>
  <si>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</si>
  <si>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</si>
  <si>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</si>
  <si>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</si>
  <si>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</si>
  <si>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</si>
  <si>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</si>
  <si>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CAREC Corridor 1 (Bishkek-Torugart Road) Project 3</t>
  </si>
  <si>
    <t>RFI</t>
  </si>
  <si>
    <t>People benefiting from improved health services, education services, or social protection (number)</t>
  </si>
  <si>
    <t>Jobs generated (number)</t>
  </si>
  <si>
    <t>Poor and vulnerable people with improved standards of living (number)</t>
  </si>
  <si>
    <t>Skilled jobs for women generated (number) </t>
  </si>
  <si>
    <t>Women and girls with increased time savings (number) </t>
  </si>
  <si>
    <t>People benefiting from increased rural investment (number)</t>
  </si>
  <si>
    <t>Farmers with improved market access (number)</t>
  </si>
  <si>
    <t>Entities with improved management functions and financial stability (number) </t>
  </si>
  <si>
    <t>Trade and investment facilitated ($) </t>
  </si>
  <si>
    <t>2.1.4</t>
  </si>
  <si>
    <t>TI</t>
  </si>
  <si>
    <t>Women and girls benefiting from new or improved infrastructure (number) </t>
  </si>
  <si>
    <t>6.1.1</t>
  </si>
  <si>
    <t>Government officials with increased capacity to design, implement, monitor, and evaluate relevant measures (number)</t>
  </si>
  <si>
    <t>Issyk-Kul Sustainable Development Project</t>
  </si>
  <si>
    <t>People benefiting from strengthened environmental sustainability (number)</t>
  </si>
  <si>
    <t>People benefiting from improved services in urban areas (number)</t>
  </si>
  <si>
    <t>Entities with improved urban planning and financial sustainability (number)</t>
  </si>
  <si>
    <t>Entities with improved service delivery (number) </t>
  </si>
  <si>
    <t>2.4.1</t>
  </si>
  <si>
    <t>Time-saving or gender-responsive infrastructure assets and/or services established or improved (number)</t>
  </si>
  <si>
    <t>3.3.1</t>
  </si>
  <si>
    <t xml:space="preserve">Pollution control enhancing infrastructure assets established or improved (number) </t>
  </si>
  <si>
    <t>4.1.1</t>
  </si>
  <si>
    <t>Service providers with improved performance (number)</t>
  </si>
  <si>
    <t>4.1.2</t>
  </si>
  <si>
    <t>Urban infrastructure assets established or improved (number)</t>
  </si>
  <si>
    <t>4.2.2</t>
  </si>
  <si>
    <t>Measures to improve financial sustainability supported in implementation (number) </t>
  </si>
  <si>
    <t>6.2.1</t>
  </si>
  <si>
    <t>Service delivery standards adopted and/or supported in implementation by government and/or private entities (number)</t>
  </si>
  <si>
    <t>6.2.2</t>
  </si>
  <si>
    <t>Measures supported in implementation to strengthen subnational entities' ability to better manage their public finances (number)</t>
  </si>
  <si>
    <t>Second Investment Climate Improvement Program</t>
  </si>
  <si>
    <t>1.1.1</t>
  </si>
  <si>
    <t>People enrolled in improved education and/or training (number) </t>
  </si>
  <si>
    <t>1.1.2</t>
  </si>
  <si>
    <t>Health services established or improved (number) </t>
  </si>
  <si>
    <t>1.2.1</t>
  </si>
  <si>
    <t>Business development and financial sector measures supported in implementation (number) </t>
  </si>
  <si>
    <t>2.1.1</t>
  </si>
  <si>
    <t>Women enrolled in TVET and other job training (number) </t>
  </si>
  <si>
    <t>2.1.3</t>
  </si>
  <si>
    <t>Women-owned or -led SME loan accounts opened or women-owned or -led SME end borrowers reached (number)</t>
  </si>
  <si>
    <t>6.1.2</t>
  </si>
  <si>
    <t>Measures supported in implementation to improve capacity of public organizations to promote the private sector and finance sector (number)</t>
  </si>
  <si>
    <t>6.1.4</t>
  </si>
  <si>
    <t>Transparency and accountability measures in procurement and financial management supported in implementation (number) </t>
  </si>
  <si>
    <t>7.2.1</t>
  </si>
  <si>
    <t>Measures to improve execution of provisions in existing or new trade or investment agreements supported in implementation (number)</t>
  </si>
  <si>
    <t>B. Nonsovereign operation</t>
  </si>
  <si>
    <t>-</t>
  </si>
  <si>
    <t>C. Technical assistance</t>
  </si>
  <si>
    <t>2020 Development Effectiveness Review</t>
  </si>
  <si>
    <t>https://www.adb.org/documents/development-effectiveness-review-2020-report</t>
  </si>
  <si>
    <t>Power Sector Improvement Project</t>
  </si>
  <si>
    <t>Total annual greenhouse gas emissions reduction (tCO2e/year) </t>
  </si>
  <si>
    <t>1.3.1</t>
  </si>
  <si>
    <t>Infrastructure assets established or improved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</si>
  <si>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</si>
  <si>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</si>
  <si>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</si>
  <si>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</si>
  <si>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</si>
  <si>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</si>
  <si>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</si>
  <si>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</si>
  <si>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</si>
  <si>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</si>
  <si>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</si>
  <si>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</si>
  <si>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OP 7: Fostering Regional Cooperation and Integration</t>
  </si>
  <si>
    <t>2021 Development Effectiveness Review</t>
  </si>
  <si>
    <t>https://www.adb.org/documents/development-effectiveness-review-2021-report</t>
  </si>
  <si>
    <t>Power Sector Rehabilitation Project</t>
  </si>
  <si>
    <t>3.1.1</t>
  </si>
  <si>
    <t>Additional climate finance mobilized ($) </t>
  </si>
  <si>
    <t>Second Vocational Education and Skills Development Project</t>
  </si>
  <si>
    <t>1.2.3</t>
  </si>
  <si>
    <t>Enhanced labor policies or standards implemented (number)</t>
  </si>
  <si>
    <t>Strengthening Government Capacity for Managing Development Projects</t>
  </si>
  <si>
    <t>2022 Development Effectiveness Review</t>
  </si>
  <si>
    <t>https://www.adb.org/documents/development-effectiveness-review-2022-report</t>
  </si>
  <si>
    <t>COVID-19 Active Response and Expenditure Support Program in the Kyrgyz Republic</t>
  </si>
  <si>
    <t>2.2.2</t>
  </si>
  <si>
    <t>Health services for women and girls established or improved (number)</t>
  </si>
  <si>
    <t>2.5.1</t>
  </si>
  <si>
    <t>Community-based initiatives to build resilience of women and girls to external shocks implemented (number)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</si>
  <si>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</si>
  <si>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</si>
  <si>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</si>
  <si>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</si>
  <si>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Osh-Plotina Water Treatment Plant Chlorine Neutralization Unit</t>
  </si>
  <si>
    <t>Accession to the Eurasian Economic Union—Capturing the Opportunities and Addressing the Risks</t>
  </si>
  <si>
    <t>7.1.2</t>
  </si>
  <si>
    <t>Measures to improve the efficiency and/or productivity of cross-border connectivity supported in implementation (number) </t>
  </si>
  <si>
    <t>Enhancing Knowledge and Capacity for Project Management in the Kyrgyz Republic</t>
  </si>
  <si>
    <t>Enhancing Knowledge and Capacity for Public Procurement System in the Kyrgyz Republic</t>
  </si>
  <si>
    <t>2.2.1</t>
  </si>
  <si>
    <t>2.3.2</t>
  </si>
  <si>
    <t>5.1.1</t>
  </si>
  <si>
    <t>2023 Development Effectiveness Review</t>
  </si>
  <si>
    <t>Strengthening Education System Sector Development Program</t>
  </si>
  <si>
    <t>Support to Public Debt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</si>
</sst>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9]d\-mmm\-yy;@"/>
    <numFmt numFmtId="167" formatCode="#,##0.0"/>
    <numFmt numFmtId="168" formatCode="[$-409]dd\-mmm\-yy;@"/>
  </numFmts>
  <fonts count="28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Calibri Bold"/>
    </font>
    <font>
      <b/>
      <sz val="12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4" fillId="2" borderId="0" xfId="1" applyNumberFormat="1" applyFont="1" applyFill="1"/>
    <xf numFmtId="0" fontId="4" fillId="2" borderId="0" xfId="1" applyNumberFormat="1" applyFont="1" applyFill="1"/>
    <xf numFmtId="164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right"/>
    </xf>
    <xf numFmtId="3" fontId="3" fillId="0" borderId="1" xfId="0" applyNumberFormat="1" applyFont="1" applyBorder="1"/>
    <xf numFmtId="37" fontId="3" fillId="0" borderId="1" xfId="1" applyNumberFormat="1" applyFont="1" applyBorder="1"/>
    <xf numFmtId="37" fontId="3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left"/>
    </xf>
    <xf numFmtId="1" fontId="5" fillId="0" borderId="1" xfId="1" applyNumberFormat="1" applyFont="1" applyBorder="1" applyAlignment="1">
      <alignment horizontal="center"/>
    </xf>
    <xf numFmtId="1" fontId="5" fillId="0" borderId="1" xfId="1" applyNumberFormat="1" applyFont="1" applyBorder="1"/>
    <xf numFmtId="1" fontId="5" fillId="0" borderId="1" xfId="0" applyNumberFormat="1" applyFont="1" applyBorder="1"/>
    <xf numFmtId="165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6" fontId="7" fillId="0" borderId="1" xfId="2" applyNumberFormat="1" applyFont="1" applyBorder="1" applyAlignment="1">
      <alignment horizontal="center" vertical="top"/>
    </xf>
    <xf numFmtId="166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7" fontId="3" fillId="0" borderId="1" xfId="1" applyNumberFormat="1" applyFont="1" applyFill="1" applyBorder="1"/>
    <xf numFmtId="165" fontId="3" fillId="0" borderId="1" xfId="0" applyNumberFormat="1" applyFont="1" applyBorder="1" applyAlignment="1">
      <alignment horizontal="center"/>
    </xf>
    <xf numFmtId="0" fontId="5" fillId="3" borderId="1" xfId="2" applyFont="1" applyFill="1" applyBorder="1" applyAlignment="1">
      <alignment horizontal="right" wrapText="1"/>
    </xf>
    <xf numFmtId="0" fontId="5" fillId="3" borderId="1" xfId="2" applyFont="1" applyFill="1" applyBorder="1" applyAlignment="1">
      <alignment horizontal="center" wrapText="1"/>
    </xf>
    <xf numFmtId="15" fontId="5" fillId="0" borderId="1" xfId="3" applyNumberFormat="1" applyFont="1" applyBorder="1" applyAlignment="1">
      <alignment horizontal="center"/>
    </xf>
    <xf numFmtId="166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1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/>
    <xf numFmtId="3" fontId="5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8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8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4" applyFill="1"/>
    <xf numFmtId="0" fontId="11" fillId="0" borderId="0" xfId="0" applyFont="1"/>
    <xf numFmtId="0" fontId="12" fillId="0" borderId="0" xfId="0" quotePrefix="1" applyFont="1"/>
    <xf numFmtId="0" fontId="13" fillId="0" borderId="0" xfId="0" applyFont="1"/>
    <xf numFmtId="0" fontId="15" fillId="0" borderId="0" xfId="5" applyFont="1"/>
    <xf numFmtId="0" fontId="15" fillId="0" borderId="0" xfId="5" applyFont="1" applyAlignment="1">
      <alignment wrapText="1"/>
    </xf>
    <xf numFmtId="164" fontId="15" fillId="0" borderId="0" xfId="6" applyNumberFormat="1" applyFont="1"/>
    <xf numFmtId="0" fontId="1" fillId="0" borderId="0" xfId="5"/>
    <xf numFmtId="0" fontId="16" fillId="0" borderId="0" xfId="5" applyFont="1" applyAlignment="1">
      <alignment vertical="center"/>
    </xf>
    <xf numFmtId="0" fontId="16" fillId="0" borderId="0" xfId="5" applyFont="1"/>
    <xf numFmtId="0" fontId="14" fillId="0" borderId="0" xfId="5" applyFont="1"/>
    <xf numFmtId="0" fontId="18" fillId="0" borderId="0" xfId="5" applyFont="1"/>
    <xf numFmtId="164" fontId="0" fillId="0" borderId="0" xfId="6" applyNumberFormat="1" applyFont="1"/>
    <xf numFmtId="0" fontId="19" fillId="0" borderId="0" xfId="0" applyFont="1"/>
    <xf numFmtId="0" fontId="20" fillId="0" borderId="0" xfId="4" applyFont="1" applyFill="1"/>
    <xf numFmtId="0" fontId="15" fillId="13" borderId="0" xfId="5" applyFont="1" applyFill="1" applyAlignment="1">
      <alignment horizontal="center" vertical="top"/>
    </xf>
    <xf numFmtId="0" fontId="15" fillId="13" borderId="0" xfId="5" applyFont="1" applyFill="1" applyAlignment="1">
      <alignment horizontal="center" vertical="top" wrapText="1"/>
    </xf>
    <xf numFmtId="164" fontId="15" fillId="13" borderId="0" xfId="6" applyNumberFormat="1" applyFont="1" applyFill="1" applyBorder="1" applyAlignment="1">
      <alignment horizontal="center" vertical="top"/>
    </xf>
    <xf numFmtId="0" fontId="16" fillId="0" borderId="0" xfId="5" applyFont="1" applyAlignment="1">
      <alignment horizontal="left" vertical="top"/>
    </xf>
    <xf numFmtId="0" fontId="16" fillId="0" borderId="0" xfId="5" quotePrefix="1" applyFont="1" applyAlignment="1">
      <alignment horizontal="right" vertical="top" wrapText="1"/>
    </xf>
    <xf numFmtId="164" fontId="16" fillId="0" borderId="0" xfId="6" quotePrefix="1" applyNumberFormat="1" applyFont="1" applyBorder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quotePrefix="1" applyFont="1" applyAlignment="1">
      <alignment vertical="top" wrapText="1"/>
    </xf>
    <xf numFmtId="164" fontId="17" fillId="0" borderId="0" xfId="6" quotePrefix="1" applyNumberFormat="1" applyFont="1" applyBorder="1" applyAlignment="1">
      <alignment vertical="top"/>
    </xf>
    <xf numFmtId="0" fontId="15" fillId="0" borderId="0" xfId="5" applyFont="1" applyAlignment="1">
      <alignment horizontal="left" vertical="top"/>
    </xf>
    <xf numFmtId="0" fontId="15" fillId="0" borderId="0" xfId="5" quotePrefix="1" applyFont="1" applyAlignment="1">
      <alignment vertical="top" wrapText="1"/>
    </xf>
    <xf numFmtId="164" fontId="15" fillId="0" borderId="0" xfId="6" quotePrefix="1" applyNumberFormat="1" applyFont="1" applyBorder="1" applyAlignment="1">
      <alignment vertical="top"/>
    </xf>
    <xf numFmtId="0" fontId="15" fillId="0" borderId="0" xfId="5" quotePrefix="1" applyFont="1" applyAlignment="1">
      <alignment horizontal="left" vertical="top"/>
    </xf>
    <xf numFmtId="0" fontId="15" fillId="0" borderId="0" xfId="5" applyFont="1" applyAlignment="1">
      <alignment horizontal="center" vertical="top" wrapText="1"/>
    </xf>
    <xf numFmtId="0" fontId="15" fillId="0" borderId="0" xfId="5" applyFont="1" applyAlignment="1">
      <alignment vertical="top" wrapText="1"/>
    </xf>
    <xf numFmtId="164" fontId="15" fillId="0" borderId="0" xfId="6" applyNumberFormat="1" applyFont="1" applyBorder="1" applyAlignment="1">
      <alignment vertical="top"/>
    </xf>
    <xf numFmtId="0" fontId="16" fillId="14" borderId="0" xfId="5" applyFont="1" applyFill="1" applyAlignment="1">
      <alignment horizontal="left" vertical="top"/>
    </xf>
    <xf numFmtId="0" fontId="16" fillId="14" borderId="0" xfId="5" quotePrefix="1" applyFont="1" applyFill="1" applyAlignment="1">
      <alignment horizontal="right" vertical="top" wrapText="1"/>
    </xf>
    <xf numFmtId="164" fontId="16" fillId="14" borderId="0" xfId="6" quotePrefix="1" applyNumberFormat="1" applyFont="1" applyFill="1" applyBorder="1" applyAlignment="1">
      <alignment horizontal="right" vertical="top"/>
    </xf>
    <xf numFmtId="0" fontId="21" fillId="13" borderId="2" xfId="5" applyFont="1" applyFill="1" applyBorder="1" applyAlignment="1">
      <alignment horizontal="center" vertical="top"/>
    </xf>
    <xf numFmtId="0" fontId="21" fillId="13" borderId="3" xfId="5" applyFont="1" applyFill="1" applyBorder="1" applyAlignment="1">
      <alignment horizontal="center" vertical="top"/>
    </xf>
    <xf numFmtId="164" fontId="21" fillId="13" borderId="3" xfId="1" applyNumberFormat="1" applyFont="1" applyFill="1" applyBorder="1" applyAlignment="1">
      <alignment horizontal="center" vertical="top"/>
    </xf>
    <xf numFmtId="164" fontId="21" fillId="13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164" fontId="22" fillId="0" borderId="0" xfId="1" quotePrefix="1" applyNumberFormat="1" applyFont="1" applyBorder="1" applyAlignment="1">
      <alignment horizontal="right" vertical="top"/>
    </xf>
    <xf numFmtId="164" fontId="15" fillId="0" borderId="0" xfId="1" quotePrefix="1" applyNumberFormat="1" applyFont="1" applyBorder="1" applyAlignment="1">
      <alignment horizontal="right" vertical="top"/>
    </xf>
    <xf numFmtId="164" fontId="15" fillId="15" borderId="6" xfId="1" applyNumberFormat="1" applyFont="1" applyFill="1" applyBorder="1" applyAlignment="1">
      <alignment horizontal="right" vertical="top" wrapText="1"/>
    </xf>
    <xf numFmtId="164" fontId="17" fillId="0" borderId="0" xfId="1" quotePrefix="1" applyNumberFormat="1" applyFont="1" applyBorder="1" applyAlignment="1">
      <alignment horizontal="right" vertical="top"/>
    </xf>
    <xf numFmtId="164" fontId="15" fillId="0" borderId="0" xfId="1" applyNumberFormat="1" applyFont="1" applyBorder="1" applyAlignment="1">
      <alignment vertical="top"/>
    </xf>
    <xf numFmtId="164" fontId="15" fillId="0" borderId="8" xfId="6" applyNumberFormat="1" applyFont="1" applyBorder="1" applyAlignment="1">
      <alignment vertical="top"/>
    </xf>
    <xf numFmtId="164" fontId="15" fillId="0" borderId="8" xfId="1" quotePrefix="1" applyNumberFormat="1" applyFont="1" applyBorder="1" applyAlignment="1">
      <alignment horizontal="right" vertical="top"/>
    </xf>
    <xf numFmtId="164" fontId="15" fillId="15" borderId="9" xfId="1" applyNumberFormat="1" applyFont="1" applyFill="1" applyBorder="1" applyAlignment="1">
      <alignment horizontal="right" vertical="top" wrapText="1"/>
    </xf>
    <xf numFmtId="0" fontId="22" fillId="0" borderId="5" xfId="5" applyFont="1" applyBorder="1" applyAlignment="1">
      <alignment horizontal="left"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0" fontId="15" fillId="0" borderId="5" xfId="5" applyFont="1" applyBorder="1" applyAlignment="1">
      <alignment horizontal="left" vertical="top"/>
    </xf>
    <xf numFmtId="0" fontId="15" fillId="0" borderId="7" xfId="5" applyFont="1" applyBorder="1" applyAlignment="1">
      <alignment horizontal="left" vertical="top"/>
    </xf>
    <xf numFmtId="0" fontId="15" fillId="0" borderId="8" xfId="5" applyFont="1" applyBorder="1" applyAlignment="1">
      <alignment horizontal="left" vertical="top"/>
    </xf>
    <xf numFmtId="0" fontId="15" fillId="0" borderId="8" xfId="5" applyFont="1" applyBorder="1" applyAlignment="1">
      <alignment vertical="top" wrapText="1"/>
    </xf>
    <xf numFmtId="0" fontId="23" fillId="0" borderId="0" xfId="0" applyFont="1" applyAlignment="1">
      <alignment horizontal="left"/>
    </xf>
    <xf numFmtId="0" fontId="24" fillId="0" borderId="0" xfId="5" applyFont="1" applyAlignment="1">
      <alignment horizontal="left"/>
    </xf>
    <xf numFmtId="0" fontId="25" fillId="0" borderId="0" xfId="4" applyFont="1" applyFill="1"/>
    <xf numFmtId="37" fontId="15" fillId="0" borderId="0" xfId="6" quotePrefix="1" applyNumberFormat="1" applyFont="1" applyBorder="1" applyAlignment="1">
      <alignment vertical="top"/>
    </xf>
    <xf numFmtId="164" fontId="15" fillId="16" borderId="0" xfId="6" quotePrefix="1" applyNumberFormat="1" applyFont="1" applyFill="1" applyBorder="1" applyAlignment="1">
      <alignment vertical="top"/>
    </xf>
    <xf numFmtId="37" fontId="15" fillId="0" borderId="0" xfId="1" quotePrefix="1" applyNumberFormat="1" applyFont="1" applyBorder="1" applyAlignment="1">
      <alignment horizontal="right" vertical="top"/>
    </xf>
    <xf numFmtId="164" fontId="17" fillId="0" borderId="0" xfId="6" quotePrefix="1" applyNumberFormat="1" applyFont="1" applyFill="1" applyBorder="1" applyAlignment="1">
      <alignment vertical="top"/>
    </xf>
    <xf numFmtId="164" fontId="15" fillId="0" borderId="0" xfId="6" quotePrefix="1" applyNumberFormat="1" applyFont="1" applyFill="1" applyBorder="1" applyAlignment="1">
      <alignment vertical="top"/>
    </xf>
    <xf numFmtId="164" fontId="15" fillId="0" borderId="0" xfId="1" quotePrefix="1" applyNumberFormat="1" applyFont="1" applyBorder="1" applyAlignment="1">
      <alignment vertical="top"/>
    </xf>
    <xf numFmtId="164" fontId="15" fillId="0" borderId="0" xfId="1" applyNumberFormat="1" applyFont="1" applyAlignment="1">
      <alignment vertical="top"/>
    </xf>
    <xf numFmtId="164" fontId="15" fillId="0" borderId="0" xfId="1" quotePrefix="1" applyNumberFormat="1" applyFont="1" applyFill="1" applyBorder="1" applyAlignment="1">
      <alignment vertical="top"/>
    </xf>
    <xf numFmtId="164" fontId="17" fillId="0" borderId="0" xfId="1" quotePrefix="1" applyNumberFormat="1" applyFont="1" applyBorder="1" applyAlignment="1">
      <alignment vertical="top"/>
    </xf>
    <xf numFmtId="0" fontId="17" fillId="0" borderId="0" xfId="5" applyFont="1" applyAlignment="1">
      <alignment vertical="top" wrapText="1"/>
    </xf>
    <xf numFmtId="164" fontId="17" fillId="0" borderId="0" xfId="1" applyNumberFormat="1" applyFont="1" applyAlignment="1">
      <alignment vertical="top"/>
    </xf>
    <xf numFmtId="164" fontId="17" fillId="0" borderId="0" xfId="1" quotePrefix="1" applyNumberFormat="1" applyFont="1" applyFill="1" applyBorder="1" applyAlignment="1">
      <alignment vertical="top"/>
    </xf>
    <xf numFmtId="0" fontId="26" fillId="0" borderId="5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vertical="top" wrapText="1"/>
    </xf>
    <xf numFmtId="0" fontId="15" fillId="0" borderId="5" xfId="5" quotePrefix="1" applyFont="1" applyBorder="1" applyAlignment="1">
      <alignment horizontal="left" vertical="top"/>
    </xf>
    <xf numFmtId="0" fontId="4" fillId="4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5" fillId="0" borderId="0" xfId="5" applyFont="1" applyBorder="1"/>
    <xf numFmtId="0" fontId="15" fillId="0" borderId="5" xfId="0" applyFont="1" applyBorder="1" applyAlignment="1">
      <alignment horizontal="left" indent="1"/>
    </xf>
    <xf numFmtId="0" fontId="15" fillId="0" borderId="7" xfId="0" applyFont="1" applyBorder="1" applyAlignment="1">
      <alignment horizontal="left" indent="1"/>
    </xf>
    <xf numFmtId="0" fontId="15" fillId="0" borderId="8" xfId="5" applyFont="1" applyBorder="1"/>
    <xf numFmtId="164" fontId="16" fillId="0" borderId="10" xfId="1" applyNumberFormat="1" applyFont="1" applyBorder="1"/>
    <xf numFmtId="164" fontId="15" fillId="0" borderId="0" xfId="1" applyNumberFormat="1" applyFont="1" applyBorder="1"/>
    <xf numFmtId="164" fontId="15" fillId="0" borderId="8" xfId="1" applyNumberFormat="1" applyFont="1" applyBorder="1"/>
    <xf numFmtId="0" fontId="10" fillId="0" borderId="0" xfId="4"/>
    <xf numFmtId="0" fontId="15" fillId="0" borderId="0" xfId="0" applyFont="1" applyAlignment="1">
      <alignment horizontal="left" indent="2"/>
    </xf>
    <xf numFmtId="164" fontId="16" fillId="14" borderId="0" xfId="1" quotePrefix="1" applyNumberFormat="1" applyFont="1" applyFill="1" applyBorder="1" applyAlignment="1">
      <alignment horizontal="right" vertical="top"/>
    </xf>
    <xf numFmtId="164" fontId="15" fillId="0" borderId="0" xfId="1" applyNumberFormat="1" applyFont="1"/>
    <xf numFmtId="0" fontId="17" fillId="0" borderId="0" xfId="0" applyFont="1" applyAlignment="1">
      <alignment horizontal="left" indent="1"/>
    </xf>
  </cellXfs>
  <cellStyles count="7">
    <cellStyle name="Comma" xfId="1" builtinId="3"/>
    <cellStyle name="Comma 2" xfId="6" xr:uid="{4C8E152B-6B41-934E-8D0E-52F265701107}"/>
    <cellStyle name="Hyperlink" xfId="4" builtinId="8"/>
    <cellStyle name="Normal" xfId="0" builtinId="0"/>
    <cellStyle name="Normal 12" xfId="3" xr:uid="{00000000-0005-0000-0000-000003000000}"/>
    <cellStyle name="Normal 2" xfId="5" xr:uid="{82CCAAA3-8E8C-3D4E-B69A-F1A092859DAA}"/>
    <cellStyle name="Normal 2 2 5" xfId="2" xr:uid="{00000000-0005-0000-0000-000004000000}"/>
  </cellStyles>
  <dxfs count="3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f2\OneDrive%20-%20Asian%20Development%20Bank\2024\OP%20indicator%20list.xlsx" TargetMode="External"/><Relationship Id="rId1" Type="http://schemas.openxmlformats.org/officeDocument/2006/relationships/externalLinkPath" Target="file:///C:\Users\vf2\OneDrive%20-%20Asian%20Development%20Bank\2024\OP%20indicator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A OP indicators List_23Aug2020"/>
    </sheetNames>
    <sheetDataSet>
      <sheetData sheetId="0">
        <row r="4">
          <cell r="F4" t="str">
            <v>Indicator#</v>
          </cell>
          <cell r="G4" t="str">
            <v>RFI or TI</v>
          </cell>
          <cell r="H4" t="str">
            <v>Indicator Name</v>
          </cell>
        </row>
        <row r="5">
          <cell r="F5">
            <v>1.1000000000000001</v>
          </cell>
          <cell r="G5" t="str">
            <v>RFI</v>
          </cell>
          <cell r="H5" t="str">
            <v>People benefiting from improved health services, education services, or social protection (number)</v>
          </cell>
        </row>
        <row r="6">
          <cell r="F6">
            <v>1.2</v>
          </cell>
          <cell r="G6" t="str">
            <v>RFI</v>
          </cell>
          <cell r="H6" t="str">
            <v>Jobs generated (number)</v>
          </cell>
        </row>
        <row r="7">
          <cell r="F7">
            <v>1.3</v>
          </cell>
          <cell r="G7" t="str">
            <v>RFI</v>
          </cell>
          <cell r="H7" t="str">
            <v>Poor and vulnerable people with improved standards of living (number)</v>
          </cell>
        </row>
        <row r="8">
          <cell r="F8" t="str">
            <v>1.1.1</v>
          </cell>
          <cell r="G8" t="str">
            <v>TI</v>
          </cell>
          <cell r="H8" t="str">
            <v>People enrolled in improved education and/or training (number) </v>
          </cell>
        </row>
        <row r="9">
          <cell r="F9" t="str">
            <v>1.1.2</v>
          </cell>
          <cell r="G9" t="str">
            <v>TI</v>
          </cell>
          <cell r="H9" t="str">
            <v>Health services established or improved (number) </v>
          </cell>
        </row>
        <row r="10">
          <cell r="F10" t="str">
            <v>1.1.3</v>
          </cell>
          <cell r="G10" t="str">
            <v>TI</v>
          </cell>
          <cell r="H10" t="str">
            <v>Social protection schemes established or improved (number)</v>
          </cell>
        </row>
        <row r="11">
          <cell r="F11" t="str">
            <v>1.2.1</v>
          </cell>
          <cell r="G11" t="str">
            <v>TI</v>
          </cell>
          <cell r="H11" t="str">
            <v>Business development and financial sector measures supported in implementation (number) </v>
          </cell>
        </row>
        <row r="12">
          <cell r="F12" t="str">
            <v>1.2.2</v>
          </cell>
          <cell r="G12" t="str">
            <v>TI</v>
          </cell>
          <cell r="H12" t="str">
            <v>Models for business development and financing established or improved (number)</v>
          </cell>
        </row>
        <row r="13">
          <cell r="F13" t="str">
            <v>1.2.3</v>
          </cell>
          <cell r="G13" t="str">
            <v>TI</v>
          </cell>
          <cell r="H13" t="str">
            <v>Enhanced labor policies or standards implemented (number)</v>
          </cell>
        </row>
        <row r="14">
          <cell r="F14" t="str">
            <v>1.3.1</v>
          </cell>
          <cell r="G14" t="str">
            <v>TI</v>
          </cell>
          <cell r="H14" t="str">
            <v>Infrastructure assets established or improved (number)</v>
          </cell>
        </row>
        <row r="15">
          <cell r="F15" t="str">
            <v>1.3.2</v>
          </cell>
          <cell r="G15" t="str">
            <v>TI</v>
          </cell>
          <cell r="H15" t="str">
            <v>New financial products and services made available to the poor and vulnerable (number) </v>
          </cell>
        </row>
        <row r="16">
          <cell r="F16" t="str">
            <v>1.3.3</v>
          </cell>
          <cell r="G16" t="str">
            <v>TI</v>
          </cell>
          <cell r="H16" t="str">
            <v>Measures for increased inclusiveness supported in implementation (number)</v>
          </cell>
        </row>
        <row r="17">
          <cell r="F17">
            <v>2.1</v>
          </cell>
          <cell r="G17" t="str">
            <v>RFI</v>
          </cell>
          <cell r="H17" t="str">
            <v>Skilled jobs for women generated (number) </v>
          </cell>
        </row>
        <row r="18">
          <cell r="F18">
            <v>2.2000000000000002</v>
          </cell>
          <cell r="G18" t="str">
            <v>RFI</v>
          </cell>
          <cell r="H18" t="str">
            <v>Women and girls completing secondary and tertiary education, and/or other training (number)</v>
          </cell>
        </row>
        <row r="19">
          <cell r="F19">
            <v>2.2999999999999998</v>
          </cell>
          <cell r="G19" t="str">
            <v>RFI</v>
          </cell>
          <cell r="H19" t="str">
            <v>Women represented in decision-making structures and processes (number) </v>
          </cell>
        </row>
        <row r="20">
          <cell r="F20">
            <v>2.4</v>
          </cell>
          <cell r="G20" t="str">
            <v>RFI</v>
          </cell>
          <cell r="H20" t="str">
            <v>Women and girls with increased time savings (number) </v>
          </cell>
        </row>
        <row r="21">
          <cell r="F21">
            <v>2.5</v>
          </cell>
          <cell r="G21" t="str">
            <v>RFI</v>
          </cell>
          <cell r="H21" t="str">
            <v>Women and girls with increased resilience to climate change, disasters, and other external shocks (number) </v>
          </cell>
        </row>
        <row r="22">
          <cell r="F22" t="str">
            <v>2.1.1</v>
          </cell>
          <cell r="G22" t="str">
            <v>TI</v>
          </cell>
          <cell r="H22" t="str">
            <v>Women enrolled in TVET and other job training (number) </v>
          </cell>
        </row>
        <row r="23">
          <cell r="F23" t="str">
            <v>2.1.2</v>
          </cell>
          <cell r="G23" t="str">
            <v>TI</v>
          </cell>
          <cell r="H23" t="str">
            <v>Women opening new accounts (number) </v>
          </cell>
        </row>
        <row r="24">
          <cell r="F24" t="str">
            <v>2.1.3</v>
          </cell>
          <cell r="G24" t="str">
            <v>TI</v>
          </cell>
          <cell r="H24" t="str">
            <v>Women-owned or -led SME loan accounts opened or women-owned or -led SME end borrowers reached (number)</v>
          </cell>
        </row>
        <row r="25">
          <cell r="F25" t="str">
            <v>2.1.4</v>
          </cell>
          <cell r="G25" t="str">
            <v>TI</v>
          </cell>
          <cell r="H25" t="str">
            <v>Women and girls benefiting from new or improved infrastructure (number) </v>
          </cell>
        </row>
        <row r="26">
          <cell r="F26" t="str">
            <v>2.2.1</v>
          </cell>
          <cell r="G26" t="str">
            <v>TI</v>
          </cell>
          <cell r="H26" t="str">
            <v>Women and girls enrolled in STEM or nontraditional TVET (number)</v>
          </cell>
        </row>
        <row r="27">
          <cell r="F27" t="str">
            <v>2.2.2</v>
          </cell>
          <cell r="G27" t="str">
            <v>TI</v>
          </cell>
          <cell r="H27" t="str">
            <v>Health services for women and girls established or improved (number)</v>
          </cell>
        </row>
        <row r="28">
          <cell r="F28" t="str">
            <v>2.2.3</v>
          </cell>
          <cell r="G28" t="str">
            <v>TI</v>
          </cell>
          <cell r="H28" t="str">
            <v>Solutions to prevent or address gender-based violence implemented (number) </v>
          </cell>
        </row>
        <row r="29">
          <cell r="F29" t="str">
            <v>2.3.1</v>
          </cell>
          <cell r="G29" t="str">
            <v>TI</v>
          </cell>
          <cell r="H29" t="str">
            <v>Women with strengthened leadership capacities (number)</v>
          </cell>
        </row>
        <row r="30">
          <cell r="F30" t="str">
            <v>2.3.2</v>
          </cell>
          <cell r="G30" t="str">
            <v>TI</v>
          </cell>
          <cell r="H30" t="str">
            <v>Measures on gender equality supported in implementation (number)</v>
          </cell>
        </row>
        <row r="31">
          <cell r="F31" t="str">
            <v>2.4.1</v>
          </cell>
          <cell r="G31" t="str">
            <v>TI</v>
          </cell>
          <cell r="H31" t="str">
            <v>Time-saving or gender-responsive infrastructure assets and/or services established or improved (number)</v>
          </cell>
        </row>
        <row r="32">
          <cell r="F32" t="str">
            <v>2.4.2</v>
          </cell>
          <cell r="G32" t="str">
            <v>TI</v>
          </cell>
          <cell r="H32" t="str">
            <v>Child and elderly care services established or improved (number)</v>
          </cell>
        </row>
        <row r="33">
          <cell r="F33" t="str">
            <v>2.5.1</v>
          </cell>
          <cell r="G33" t="str">
            <v>TI</v>
          </cell>
          <cell r="H33" t="str">
            <v>Community-based initiatives to build resilience of women and girls to external shocks implemented (number)</v>
          </cell>
        </row>
        <row r="34">
          <cell r="F34" t="str">
            <v>2.5.2</v>
          </cell>
          <cell r="G34" t="str">
            <v>TI</v>
          </cell>
          <cell r="H34" t="str">
            <v>Climate- and disaster-resilient infrastructure assets and/or services for women and girls established or improved (number)</v>
          </cell>
        </row>
        <row r="35">
          <cell r="F35" t="str">
            <v>2.5.3</v>
          </cell>
          <cell r="G35" t="str">
            <v>TI</v>
          </cell>
          <cell r="H35" t="str">
            <v>Savings and insurance schemes for women implemented or established (number)</v>
          </cell>
        </row>
        <row r="36">
          <cell r="F36" t="str">
            <v>2.5.4</v>
          </cell>
          <cell r="G36" t="str">
            <v>TI</v>
          </cell>
          <cell r="H36" t="str">
            <v>Dedicated crisis-responding social assistance schemes for women and girls implemented or established (number) </v>
          </cell>
        </row>
        <row r="37">
          <cell r="F37">
            <v>3.1</v>
          </cell>
          <cell r="G37" t="str">
            <v>RFI</v>
          </cell>
          <cell r="H37" t="str">
            <v>Total annual greenhouse gas emissions reduction (tCO2e/year) </v>
          </cell>
        </row>
        <row r="38">
          <cell r="F38">
            <v>3.2</v>
          </cell>
          <cell r="G38" t="str">
            <v>RFI</v>
          </cell>
          <cell r="H38" t="str">
            <v>People with strengthened climate and disaster resilience (number)</v>
          </cell>
        </row>
        <row r="39">
          <cell r="F39">
            <v>3.3</v>
          </cell>
          <cell r="G39" t="str">
            <v>RFI</v>
          </cell>
          <cell r="H39" t="str">
            <v>People benefiting from strengthened environmental sustainability (number)</v>
          </cell>
        </row>
        <row r="40">
          <cell r="F40" t="str">
            <v>3.1.1</v>
          </cell>
          <cell r="G40" t="str">
            <v>TI</v>
          </cell>
          <cell r="H40" t="str">
            <v>Additional climate finance mobilized ($) </v>
          </cell>
        </row>
        <row r="41">
          <cell r="F41" t="str">
            <v>3.1.2</v>
          </cell>
          <cell r="G41" t="str">
            <v>TI</v>
          </cell>
          <cell r="H41" t="str">
            <v>People with increased capacity in implementing mitigation and low-carbon development actions (number)</v>
          </cell>
        </row>
        <row r="42">
          <cell r="F42" t="str">
            <v>3.1.3</v>
          </cell>
          <cell r="G42" t="str">
            <v>TI</v>
          </cell>
          <cell r="H42" t="str">
            <v>Low-carbon infrastructure assets established or improved (number)</v>
          </cell>
        </row>
        <row r="43">
          <cell r="F43" t="str">
            <v>3.1.4</v>
          </cell>
          <cell r="G43" t="str">
            <v>TI</v>
          </cell>
          <cell r="H43" t="str">
            <v>Installed renewable energy capacity (megawatts)</v>
          </cell>
        </row>
        <row r="44">
          <cell r="F44" t="str">
            <v>3.1.5</v>
          </cell>
          <cell r="G44" t="str">
            <v>TI</v>
          </cell>
          <cell r="H44" t="str">
            <v>Low-carbon solutions promoted and implemented (number) </v>
          </cell>
        </row>
        <row r="45">
          <cell r="F45" t="str">
            <v>3.2.1</v>
          </cell>
          <cell r="G45" t="str">
            <v>TI</v>
          </cell>
          <cell r="H45" t="str">
            <v>Area with reduced flood risk (hectares) </v>
          </cell>
        </row>
        <row r="46">
          <cell r="F46" t="str">
            <v>3.2.2</v>
          </cell>
          <cell r="G46" t="str">
            <v>TI</v>
          </cell>
          <cell r="H46" t="str">
            <v>Gender-inclusive climate and disaster resilience capacity development initiatives implemented (number) </v>
          </cell>
        </row>
        <row r="47">
          <cell r="F47" t="str">
            <v>3.2.3</v>
          </cell>
          <cell r="G47" t="str">
            <v>TI</v>
          </cell>
          <cell r="H47" t="str">
            <v>Financial preparedness instruments provided (number) </v>
          </cell>
        </row>
        <row r="48">
          <cell r="F48" t="str">
            <v>3.2.4</v>
          </cell>
          <cell r="G48" t="str">
            <v>TI</v>
          </cell>
          <cell r="H48" t="str">
            <v>National and subnational disaster risk reduction and/or management plans supported in implementation (number) </v>
          </cell>
        </row>
        <row r="49">
          <cell r="F49" t="str">
            <v>3.2.5</v>
          </cell>
          <cell r="G49" t="str">
            <v>TI</v>
          </cell>
          <cell r="H49" t="str">
            <v>New and existing infrastructure assets made climate and disaster resilient (number)</v>
          </cell>
        </row>
        <row r="50">
          <cell r="F50" t="str">
            <v>3.3.1</v>
          </cell>
          <cell r="G50" t="str">
            <v>TI</v>
          </cell>
          <cell r="H50" t="str">
            <v xml:space="preserve">Pollution control enhancing infrastructure assets established or improved (number) </v>
          </cell>
        </row>
        <row r="51">
          <cell r="F51" t="str">
            <v>3.3.2</v>
          </cell>
          <cell r="G51" t="str">
            <v>TI</v>
          </cell>
          <cell r="H51" t="str">
            <v>Solutions to enhance pollution control and resource efficiency implemented (number) </v>
          </cell>
        </row>
        <row r="52">
          <cell r="F52" t="str">
            <v>3.3.3</v>
          </cell>
          <cell r="G52" t="str">
            <v>TI</v>
          </cell>
          <cell r="H52" t="str">
            <v>Terrestrial, coastal, and marine areas conserved, restored, and/or enhanced (hectares)</v>
          </cell>
        </row>
        <row r="53">
          <cell r="F53" t="str">
            <v>3.3.4</v>
          </cell>
          <cell r="G53" t="str">
            <v>TI</v>
          </cell>
          <cell r="H53" t="str">
            <v>Solutions to conserve, restore, and/or enhance terrestrial, coastal, and marine areas implemented (number) </v>
          </cell>
        </row>
        <row r="54">
          <cell r="F54" t="str">
            <v>3.3.5</v>
          </cell>
          <cell r="G54" t="str">
            <v>TI</v>
          </cell>
          <cell r="H54" t="str">
            <v>Sustainable water–food–energy security nexus solutions implemented (number) </v>
          </cell>
        </row>
        <row r="55">
          <cell r="F55">
            <v>4.0999999999999996</v>
          </cell>
          <cell r="G55" t="str">
            <v>RFI</v>
          </cell>
          <cell r="H55" t="str">
            <v>People benefiting from improved services in urban areas (number)</v>
          </cell>
        </row>
        <row r="56">
          <cell r="F56">
            <v>4.2</v>
          </cell>
          <cell r="G56" t="str">
            <v>RFI</v>
          </cell>
          <cell r="H56" t="str">
            <v>Entities with improved urban planning and financial sustainability (number)</v>
          </cell>
        </row>
        <row r="57">
          <cell r="F57">
            <v>4.3</v>
          </cell>
          <cell r="G57" t="str">
            <v>RFI</v>
          </cell>
          <cell r="H57" t="str">
            <v>Zones with improved urban environment, climate resilience, and disaster risk management (number) </v>
          </cell>
        </row>
        <row r="58">
          <cell r="F58" t="str">
            <v>4.1.1</v>
          </cell>
          <cell r="G58" t="str">
            <v>TI</v>
          </cell>
          <cell r="H58" t="str">
            <v>Service providers with improved performance (number)</v>
          </cell>
        </row>
        <row r="59">
          <cell r="F59" t="str">
            <v>4.1.2</v>
          </cell>
          <cell r="G59" t="str">
            <v>TI</v>
          </cell>
          <cell r="H59" t="str">
            <v>Urban infrastructure assets established or improved (number)</v>
          </cell>
        </row>
        <row r="60">
          <cell r="F60" t="str">
            <v>4.2.1</v>
          </cell>
          <cell r="G60" t="str">
            <v>TI</v>
          </cell>
          <cell r="H60" t="str">
            <v>Measures to improve regulatory, legal, and institutional environment for better planning supported in implementation (number)</v>
          </cell>
        </row>
        <row r="61">
          <cell r="F61" t="str">
            <v>4.2.2</v>
          </cell>
          <cell r="G61" t="str">
            <v>TI</v>
          </cell>
          <cell r="H61" t="str">
            <v>Measures to improve financial sustainability supported in implementation (number) </v>
          </cell>
        </row>
        <row r="62">
          <cell r="F62" t="str">
            <v>4.3.1</v>
          </cell>
          <cell r="G62" t="str">
            <v>TI</v>
          </cell>
          <cell r="H62" t="str">
            <v>Solutions to enhance urban environment implemented (number)</v>
          </cell>
        </row>
        <row r="63">
          <cell r="F63" t="str">
            <v>4.3.2</v>
          </cell>
          <cell r="G63" t="str">
            <v>TI</v>
          </cell>
          <cell r="H63" t="str">
            <v>Urban climate and disaster resilience capacity development initiatives implemented (number)</v>
          </cell>
        </row>
        <row r="64">
          <cell r="F64">
            <v>5.0999999999999996</v>
          </cell>
          <cell r="G64" t="str">
            <v>RFI</v>
          </cell>
          <cell r="H64" t="str">
            <v>People benefiting from increased rural investment (number)</v>
          </cell>
        </row>
        <row r="65">
          <cell r="F65">
            <v>5.2</v>
          </cell>
          <cell r="G65" t="str">
            <v>RFI</v>
          </cell>
          <cell r="H65" t="str">
            <v>Farmers with improved market access (number)</v>
          </cell>
        </row>
        <row r="66">
          <cell r="F66">
            <v>5.3</v>
          </cell>
          <cell r="G66" t="str">
            <v>RFI</v>
          </cell>
          <cell r="H66" t="str">
            <v>Land with higher productivity (hectares)</v>
          </cell>
        </row>
        <row r="67">
          <cell r="F67" t="str">
            <v>5.1.1</v>
          </cell>
          <cell r="G67" t="str">
            <v>TI</v>
          </cell>
          <cell r="H67" t="str">
            <v>Rural infrastructure assets established or improved (number)</v>
          </cell>
        </row>
        <row r="68">
          <cell r="F68" t="str">
            <v>5.1.2</v>
          </cell>
          <cell r="G68" t="str">
            <v>TI</v>
          </cell>
          <cell r="H68" t="str">
            <v>Companies providing new or improved nonagricultural goods and services (number)</v>
          </cell>
        </row>
        <row r="69">
          <cell r="F69" t="str">
            <v>5.1.3</v>
          </cell>
          <cell r="G69" t="str">
            <v>TI</v>
          </cell>
          <cell r="H69" t="str">
            <v>Health care, education, and financial services established or improved (number)</v>
          </cell>
        </row>
        <row r="70">
          <cell r="F70" t="str">
            <v>5.1.4</v>
          </cell>
          <cell r="G70" t="str">
            <v>TI</v>
          </cell>
          <cell r="H70" t="str">
            <v>Rural economic hubs supported (number)</v>
          </cell>
        </row>
        <row r="71">
          <cell r="F71" t="str">
            <v>5.2.1</v>
          </cell>
          <cell r="G71" t="str">
            <v>TI</v>
          </cell>
          <cell r="H71" t="str">
            <v>Wholesale markets established or improved (number)</v>
          </cell>
        </row>
        <row r="72">
          <cell r="F72" t="str">
            <v>5.2.2</v>
          </cell>
          <cell r="G72" t="str">
            <v>TI</v>
          </cell>
          <cell r="H72" t="str">
            <v>Storages, agri-logistics, and modern retail assets established or improved (number)</v>
          </cell>
        </row>
        <row r="73">
          <cell r="F73" t="str">
            <v>5.2.3</v>
          </cell>
          <cell r="G73" t="str">
            <v>TI</v>
          </cell>
          <cell r="H73" t="str">
            <v>Agribusinesses integrating farmers in efficient value chains (number)</v>
          </cell>
        </row>
        <row r="74">
          <cell r="F74" t="str">
            <v>5.2.4</v>
          </cell>
          <cell r="G74" t="str">
            <v>TI</v>
          </cell>
          <cell r="H74" t="str">
            <v xml:space="preserve"> Food safety and traceability standards improved (number)</v>
          </cell>
        </row>
        <row r="75">
          <cell r="F75" t="str">
            <v>5.3.1</v>
          </cell>
          <cell r="G75" t="str">
            <v>TI</v>
          </cell>
          <cell r="H75" t="str">
            <v>Land improved through climate-resilient irrigation infrastructure and water delivery services (hectares) </v>
          </cell>
        </row>
        <row r="76">
          <cell r="F76" t="str">
            <v>5.3.2</v>
          </cell>
          <cell r="G76" t="str">
            <v>TI</v>
          </cell>
          <cell r="H76" t="str">
            <v>Farmers using quality farm inputs and sustainable mechanization (number)</v>
          </cell>
        </row>
        <row r="77">
          <cell r="F77" t="str">
            <v>5.3.3</v>
          </cell>
          <cell r="G77" t="str">
            <v>TI</v>
          </cell>
          <cell r="H77" t="str">
            <v>Commercial farming land supported (hectares)</v>
          </cell>
        </row>
        <row r="78">
          <cell r="F78" t="str">
            <v>5.3.4</v>
          </cell>
          <cell r="G78" t="str">
            <v>TI</v>
          </cell>
          <cell r="H78" t="str">
            <v>Modern knowledge-intensive corporate farming models introduced (number)</v>
          </cell>
        </row>
        <row r="79">
          <cell r="F79">
            <v>6.1</v>
          </cell>
          <cell r="G79" t="str">
            <v>RFI</v>
          </cell>
          <cell r="H79" t="str">
            <v>Entities with improved management functions and financial stability (number) </v>
          </cell>
        </row>
        <row r="80">
          <cell r="F80">
            <v>6.2</v>
          </cell>
          <cell r="G80" t="str">
            <v>RFI</v>
          </cell>
          <cell r="H80" t="str">
            <v>Entities with improved service delivery (number) </v>
          </cell>
        </row>
        <row r="81">
          <cell r="F81" t="str">
            <v>6.1.1</v>
          </cell>
          <cell r="G81" t="str">
            <v>TI</v>
          </cell>
          <cell r="H81" t="str">
            <v>Government officials with increased capacity to design, implement, monitor, and evaluate relevant measures (number)</v>
          </cell>
        </row>
        <row r="82">
          <cell r="F82" t="str">
            <v>6.1.2</v>
          </cell>
          <cell r="G82" t="str">
            <v>TI</v>
          </cell>
          <cell r="H82" t="str">
            <v>Measures supported in implementation to improve capacity of public organizations to promote the private sector and finance sector (number)</v>
          </cell>
        </row>
        <row r="83">
          <cell r="F83" t="str">
            <v>6.1.3</v>
          </cell>
          <cell r="G83" t="str">
            <v>TI</v>
          </cell>
          <cell r="H83" t="str">
            <v>Measures supported in implementation that promote resilience and responsiveness to economic shocks in a timely manner (number) </v>
          </cell>
        </row>
        <row r="84">
          <cell r="F84" t="str">
            <v>6.1.4</v>
          </cell>
          <cell r="G84" t="str">
            <v>TI</v>
          </cell>
          <cell r="H84" t="str">
            <v>Transparency and accountability measures in procurement and financial management supported in implementation (number) </v>
          </cell>
        </row>
        <row r="85">
          <cell r="F85" t="str">
            <v>6.2.1</v>
          </cell>
          <cell r="G85" t="str">
            <v>TI</v>
          </cell>
          <cell r="H85" t="str">
            <v>Service delivery standards adopted and/or supported in implementation by government and/or private entities (number)</v>
          </cell>
        </row>
        <row r="86">
          <cell r="F86" t="str">
            <v>6.2.2</v>
          </cell>
          <cell r="G86" t="str">
            <v>TI</v>
          </cell>
          <cell r="H86" t="str">
            <v>Measures supported in implementation to strengthen subnational entities' ability to better manage their public finances (number)</v>
          </cell>
        </row>
        <row r="87">
          <cell r="F87" t="str">
            <v>6.2.3</v>
          </cell>
          <cell r="G87" t="str">
            <v>TI</v>
          </cell>
          <cell r="H87" t="str">
            <v>Measures to strengthen SOE governance supported in implementation (number)</v>
          </cell>
        </row>
        <row r="88">
          <cell r="F88" t="str">
            <v>6.2.4</v>
          </cell>
          <cell r="G88" t="str">
            <v>TI</v>
          </cell>
          <cell r="H88" t="str">
            <v>Citizen engagement mechanisms adopted (number)</v>
          </cell>
        </row>
        <row r="89">
          <cell r="F89">
            <v>7.1</v>
          </cell>
          <cell r="G89" t="str">
            <v>RFI</v>
          </cell>
          <cell r="H89" t="str">
            <v>Cargo transported and energy transmitted across borders ($) </v>
          </cell>
        </row>
        <row r="90">
          <cell r="F90">
            <v>7.2</v>
          </cell>
          <cell r="G90" t="str">
            <v>RFI</v>
          </cell>
          <cell r="H90" t="str">
            <v>Trade and investment facilitated ($) </v>
          </cell>
        </row>
        <row r="91">
          <cell r="F91">
            <v>7.3</v>
          </cell>
          <cell r="G91" t="str">
            <v>RFI</v>
          </cell>
          <cell r="H91" t="str">
            <v>Regional public goods initiatives successfully reducing cross-border environmental or health risks, or providing regional access to education services (number) </v>
          </cell>
        </row>
        <row r="92">
          <cell r="F92" t="str">
            <v>7.1.1</v>
          </cell>
          <cell r="G92" t="str">
            <v>TI</v>
          </cell>
          <cell r="H92" t="str">
            <v>Transport and ICT connectivity assets established or improved (number)</v>
          </cell>
        </row>
        <row r="93">
          <cell r="F93" t="str">
            <v>7.1.2</v>
          </cell>
          <cell r="G93" t="str">
            <v>TI</v>
          </cell>
          <cell r="H93" t="str">
            <v>Measures to improve the efficiency and/or productivity of cross-border connectivity supported in implementation (number) </v>
          </cell>
        </row>
        <row r="94">
          <cell r="F94" t="str">
            <v>7.1.3</v>
          </cell>
          <cell r="G94" t="str">
            <v>TI</v>
          </cell>
          <cell r="H94" t="str">
            <v>Clean energy capacity for power trade installed or improved (megawatt equivalent)</v>
          </cell>
        </row>
        <row r="95">
          <cell r="F95" t="str">
            <v>7.1.4</v>
          </cell>
          <cell r="G95" t="str">
            <v>TI</v>
          </cell>
          <cell r="H95" t="str">
            <v>Regional or subregional mechanisms created or operationalized to enhance coordination and cooperation among DMCs in energy, transport, or ICT connectivity (number)</v>
          </cell>
        </row>
        <row r="96">
          <cell r="F96" t="str">
            <v>7.2.1</v>
          </cell>
          <cell r="G96" t="str">
            <v>TI</v>
          </cell>
          <cell r="H96" t="str">
            <v>Measures to improve execution of provisions in existing or new trade or investment agreements supported in implementation (number)</v>
          </cell>
        </row>
        <row r="97">
          <cell r="F97" t="str">
            <v>7.2.2</v>
          </cell>
          <cell r="G97" t="str">
            <v>TI</v>
          </cell>
          <cell r="H97" t="str">
            <v xml:space="preserve">Measures to develop existing and/or new cross-border economic corridors supported in implementation (number)  </v>
          </cell>
        </row>
        <row r="98">
          <cell r="F98" t="str">
            <v>7.2.3</v>
          </cell>
          <cell r="G98" t="str">
            <v>TI</v>
          </cell>
          <cell r="H98" t="str">
            <v>Measures to improve regional financial cooperation supported in implementation (number)</v>
          </cell>
        </row>
        <row r="99">
          <cell r="F99" t="str">
            <v>7.2.4</v>
          </cell>
          <cell r="G99" t="str">
            <v>TI</v>
          </cell>
          <cell r="H99" t="str">
            <v>Regional or subregional mechanisms created or operationalized to enhance coordination and cooperation among DMCs in trade, finance, or multisector economic corridors (number)</v>
          </cell>
        </row>
        <row r="100">
          <cell r="F100" t="str">
            <v>7.3.1</v>
          </cell>
          <cell r="G100" t="str">
            <v>TI</v>
          </cell>
          <cell r="H100" t="str">
            <v>Measures to improve shared capacity of DMCs to mitigate or adapt to climate change supported in implementation (number)</v>
          </cell>
        </row>
        <row r="101">
          <cell r="F101" t="str">
            <v>7.3.2</v>
          </cell>
          <cell r="G101" t="str">
            <v>TI</v>
          </cell>
          <cell r="H101" t="str">
            <v>Measures to expand cross-border environmental protection and sustainable management of shared natural resources supported in implementation (number)</v>
          </cell>
        </row>
        <row r="102">
          <cell r="F102" t="str">
            <v>7.3.3</v>
          </cell>
          <cell r="G102" t="str">
            <v>TI</v>
          </cell>
          <cell r="H102" t="str">
            <v>Measures to improve regional public health and education services supported in implementation (number)</v>
          </cell>
        </row>
        <row r="103">
          <cell r="F103" t="str">
            <v>7.3.4</v>
          </cell>
          <cell r="G103" t="str">
            <v>TI</v>
          </cell>
          <cell r="H103" t="str">
            <v>Regional or subregional mechanisms created or operationalized to enhance coordination and cooperation among DMCs on regional public goods (number)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487C6-AE55-0B45-BF8F-21D8CFA0DFAD}" name="Table13678910111213141516" displayName="Table13678910111213141516" ref="A6:D47" totalsRowShown="0" headerRowDxfId="29" tableBorderDxfId="28">
  <tableColumns count="4">
    <tableColumn id="1" xr3:uid="{48FE5B73-2C35-9C48-BDB3-98D32D44D304}" name="Indicator no." dataDxfId="27"/>
    <tableColumn id="5" xr3:uid="{42205703-448A-014E-89AB-471FBDA28F7F}" name="Type" dataDxfId="26"/>
    <tableColumn id="2" xr3:uid="{E680E68E-FF4C-0140-8CD5-2C163F81C13E}" name="Indicator Name" dataDxfId="25"/>
    <tableColumn id="4" xr3:uid="{75FBF054-8BD2-584D-B73E-965B812F1340}" name="Achieved Result" dataDxfId="24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9C0B62-DB4B-CE48-8559-76D720939B9A}" name="Table136789101112131415163" displayName="Table136789101112131415163" ref="A6:D13" totalsRowShown="0" headerRowDxfId="23" tableBorderDxfId="22">
  <tableColumns count="4">
    <tableColumn id="1" xr3:uid="{D9304F50-EF1E-C94E-842F-8C5017F450F2}" name="Indicator no." dataDxfId="21"/>
    <tableColumn id="5" xr3:uid="{0B0D2979-5EA3-C040-A3EE-506DBE77AEC5}" name="Type" dataDxfId="20"/>
    <tableColumn id="2" xr3:uid="{6220FB3B-866E-BD41-8620-CB3685A9D8D7}" name="Indicator Name" dataDxfId="19"/>
    <tableColumn id="4" xr3:uid="{BFED49B8-4018-4F46-BC9A-4FB20AC24971}" name="Achieved Result" dataDxfId="18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C1FCB4-20DE-AD48-9B96-0D69CCDD0266}" name="Table136789101112131415164" displayName="Table136789101112131415164" ref="A6:D24" totalsRowShown="0" headerRowDxfId="17" tableBorderDxfId="16">
  <tableColumns count="4">
    <tableColumn id="1" xr3:uid="{BFA2A3A8-D050-7F4C-A598-8EF61E895100}" name="Indicator no." dataDxfId="15"/>
    <tableColumn id="5" xr3:uid="{DFDD4EFA-8CDE-7542-BCE4-F80A2C709182}" name="Type" dataDxfId="14"/>
    <tableColumn id="2" xr3:uid="{05FC0E35-8455-1C4D-BE5A-0174B320FE69}" name="Indicator Name" dataDxfId="13"/>
    <tableColumn id="4" xr3:uid="{0D569787-A8B3-1A4E-AD80-98DC0F4D9334}" name="Achieved Result" dataDxfId="12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9FA93F-03C2-4F4F-99EC-9CC9B5DCD6A6}" name="Table1367891011121314151645" displayName="Table1367891011121314151645" ref="A6:D35" totalsRowShown="0" headerRowDxfId="11" tableBorderDxfId="10">
  <tableColumns count="4">
    <tableColumn id="1" xr3:uid="{4134D045-B342-C744-AC49-04E187D29A44}" name="Indicator no." dataDxfId="9"/>
    <tableColumn id="5" xr3:uid="{FF309589-9543-F04A-9C3D-82DE6E1E2C76}" name="Type" dataDxfId="8"/>
    <tableColumn id="2" xr3:uid="{3FD91EB2-5695-FC45-B1DB-395170DA34EF}" name="Indicator Name" dataDxfId="7"/>
    <tableColumn id="4" xr3:uid="{558AB9F5-C153-6E4A-A0F1-B47EA2D42A75}" name="Achieved Result" dataDxfId="6" dataCellStyle="Comma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BCC9BE-DCF7-4FB7-A6D7-1247BA512527}" name="Table13678910111213141516456" displayName="Table13678910111213141516456" ref="A5:D19" totalsRowShown="0" headerRowDxfId="5" tableBorderDxfId="4">
  <tableColumns count="4">
    <tableColumn id="1" xr3:uid="{98E71577-4175-4C6E-BFA1-4E81F7A99094}" name="Indicator no." dataDxfId="3"/>
    <tableColumn id="5" xr3:uid="{DA15C5FE-3302-4A0D-8ABF-C060F8977685}" name="Type" dataDxfId="2"/>
    <tableColumn id="2" xr3:uid="{C69C6F37-9EDF-4458-B5A7-6EF389117191}" name="Indicator Name" dataDxfId="0">
      <calculatedColumnFormula>VLOOKUP(Table13678910111213141516456[[#This Row],[Indicator no.]],'[16]2A OP indicators List_23Aug2020'!$F:$H,3,FALSE)</calculatedColumnFormula>
    </tableColumn>
    <tableColumn id="4" xr3:uid="{B02207CC-500C-405B-9230-DD00E961B97F}" name="Achieved Result" dataDxfId="1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6"/>
  <sheetViews>
    <sheetView zoomScale="93" zoomScaleNormal="93" workbookViewId="0">
      <selection activeCell="A6" sqref="A6"/>
    </sheetView>
  </sheetViews>
  <sheetFormatPr defaultColWidth="8.8984375" defaultRowHeight="13.8" x14ac:dyDescent="0.25"/>
  <cols>
    <col min="3" max="3" width="45" customWidth="1"/>
    <col min="5" max="5" width="13.09765625" customWidth="1"/>
    <col min="6" max="6" width="12.5" customWidth="1"/>
    <col min="10" max="10" width="21.59765625" customWidth="1"/>
    <col min="11" max="12" width="12.09765625" hidden="1" customWidth="1"/>
    <col min="13" max="19" width="12.09765625" customWidth="1"/>
    <col min="20" max="21" width="12.09765625" hidden="1" customWidth="1"/>
    <col min="22" max="32" width="12.09765625" customWidth="1"/>
    <col min="33" max="77" width="14.59765625" customWidth="1"/>
  </cols>
  <sheetData>
    <row r="1" spans="1:77" ht="17.399999999999999" x14ac:dyDescent="0.3">
      <c r="A1" s="74" t="s">
        <v>0</v>
      </c>
    </row>
    <row r="2" spans="1:77" ht="15.6" x14ac:dyDescent="0.3">
      <c r="A2" s="72" t="s">
        <v>1</v>
      </c>
      <c r="B2" s="3"/>
      <c r="C2" s="5"/>
      <c r="D2" s="73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2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1" t="s">
        <v>3</v>
      </c>
      <c r="B4" s="67"/>
      <c r="C4" s="70"/>
      <c r="D4" s="65"/>
      <c r="E4" s="69"/>
      <c r="F4" s="65"/>
      <c r="G4" s="68"/>
      <c r="H4" s="68"/>
      <c r="I4" s="68"/>
      <c r="J4" s="68"/>
      <c r="K4" s="66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  <c r="AC4" s="68"/>
      <c r="AD4" s="67"/>
      <c r="AE4" s="67"/>
      <c r="AF4" s="66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</row>
    <row r="5" spans="1:77" x14ac:dyDescent="0.25">
      <c r="B5" s="60"/>
      <c r="C5" s="64"/>
      <c r="D5" s="62"/>
      <c r="E5" s="62"/>
      <c r="F5" s="62"/>
      <c r="G5" s="61"/>
      <c r="H5" s="61"/>
      <c r="I5" s="61"/>
      <c r="J5" s="61"/>
      <c r="K5" s="63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1"/>
      <c r="AD5" s="60"/>
      <c r="AE5" s="60"/>
      <c r="AF5" s="59"/>
      <c r="AG5" s="145" t="s">
        <v>4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6" t="s">
        <v>5</v>
      </c>
      <c r="AR5" s="146"/>
      <c r="AS5" s="146"/>
      <c r="AT5" s="146"/>
      <c r="AU5" s="146"/>
      <c r="AV5" s="146"/>
      <c r="AW5" s="146"/>
      <c r="AX5" s="146"/>
      <c r="AY5" s="146"/>
      <c r="AZ5" s="146"/>
      <c r="BA5" s="147" t="s">
        <v>6</v>
      </c>
      <c r="BB5" s="147"/>
      <c r="BC5" s="147"/>
      <c r="BD5" s="147"/>
      <c r="BE5" s="147"/>
      <c r="BF5" s="147"/>
      <c r="BG5" s="147"/>
      <c r="BH5" s="147"/>
      <c r="BI5" s="148" t="s">
        <v>7</v>
      </c>
      <c r="BJ5" s="148"/>
      <c r="BK5" s="148"/>
      <c r="BL5" s="148"/>
      <c r="BM5" s="149" t="s">
        <v>8</v>
      </c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4" t="s">
        <v>9</v>
      </c>
      <c r="BY5" s="144"/>
    </row>
    <row r="6" spans="1:77" ht="96.75" customHeight="1" x14ac:dyDescent="0.25">
      <c r="A6" s="57" t="s">
        <v>10</v>
      </c>
      <c r="B6" s="58" t="s">
        <v>11</v>
      </c>
      <c r="C6" s="57" t="s">
        <v>12</v>
      </c>
      <c r="D6" s="57" t="s">
        <v>13</v>
      </c>
      <c r="E6" s="57" t="s">
        <v>14</v>
      </c>
      <c r="F6" s="57" t="s">
        <v>15</v>
      </c>
      <c r="G6" s="57" t="s">
        <v>16</v>
      </c>
      <c r="H6" s="57" t="s">
        <v>17</v>
      </c>
      <c r="I6" s="57" t="s">
        <v>18</v>
      </c>
      <c r="J6" s="57" t="s">
        <v>19</v>
      </c>
      <c r="K6" s="56" t="s">
        <v>20</v>
      </c>
      <c r="L6" s="56" t="s">
        <v>21</v>
      </c>
      <c r="M6" s="56" t="s">
        <v>22</v>
      </c>
      <c r="N6" s="56" t="s">
        <v>23</v>
      </c>
      <c r="O6" s="56" t="s">
        <v>24</v>
      </c>
      <c r="P6" s="56" t="s">
        <v>25</v>
      </c>
      <c r="Q6" s="56" t="s">
        <v>26</v>
      </c>
      <c r="R6" s="56" t="s">
        <v>27</v>
      </c>
      <c r="S6" s="56" t="s">
        <v>28</v>
      </c>
      <c r="T6" s="55" t="s">
        <v>29</v>
      </c>
      <c r="U6" s="55" t="s">
        <v>30</v>
      </c>
      <c r="V6" s="55" t="s">
        <v>31</v>
      </c>
      <c r="W6" s="55" t="s">
        <v>32</v>
      </c>
      <c r="X6" s="55" t="s">
        <v>33</v>
      </c>
      <c r="Y6" s="55" t="s">
        <v>34</v>
      </c>
      <c r="Z6" s="55" t="s">
        <v>35</v>
      </c>
      <c r="AA6" s="55" t="s">
        <v>36</v>
      </c>
      <c r="AB6" s="55" t="s">
        <v>37</v>
      </c>
      <c r="AC6" s="55" t="s">
        <v>38</v>
      </c>
      <c r="AD6" s="55" t="s">
        <v>39</v>
      </c>
      <c r="AE6" s="55" t="s">
        <v>40</v>
      </c>
      <c r="AF6" s="54" t="s">
        <v>41</v>
      </c>
      <c r="AG6" s="53" t="s">
        <v>42</v>
      </c>
      <c r="AH6" s="53" t="s">
        <v>43</v>
      </c>
      <c r="AI6" s="53" t="s">
        <v>44</v>
      </c>
      <c r="AJ6" s="53" t="s">
        <v>45</v>
      </c>
      <c r="AK6" s="53" t="s">
        <v>46</v>
      </c>
      <c r="AL6" s="53" t="s">
        <v>47</v>
      </c>
      <c r="AM6" s="53" t="s">
        <v>48</v>
      </c>
      <c r="AN6" s="53" t="s">
        <v>49</v>
      </c>
      <c r="AO6" s="53" t="s">
        <v>50</v>
      </c>
      <c r="AP6" s="53" t="s">
        <v>51</v>
      </c>
      <c r="AQ6" s="52" t="s">
        <v>52</v>
      </c>
      <c r="AR6" s="52" t="s">
        <v>53</v>
      </c>
      <c r="AS6" s="52" t="s">
        <v>54</v>
      </c>
      <c r="AT6" s="52" t="s">
        <v>55</v>
      </c>
      <c r="AU6" s="52" t="s">
        <v>56</v>
      </c>
      <c r="AV6" s="52" t="s">
        <v>57</v>
      </c>
      <c r="AW6" s="52" t="s">
        <v>58</v>
      </c>
      <c r="AX6" s="52" t="s">
        <v>59</v>
      </c>
      <c r="AY6" s="52" t="s">
        <v>60</v>
      </c>
      <c r="AZ6" s="52" t="s">
        <v>61</v>
      </c>
      <c r="BA6" s="51" t="s">
        <v>62</v>
      </c>
      <c r="BB6" s="51" t="s">
        <v>63</v>
      </c>
      <c r="BC6" s="51" t="s">
        <v>64</v>
      </c>
      <c r="BD6" s="51" t="s">
        <v>65</v>
      </c>
      <c r="BE6" s="51" t="s">
        <v>66</v>
      </c>
      <c r="BF6" s="51" t="s">
        <v>67</v>
      </c>
      <c r="BG6" s="51" t="s">
        <v>68</v>
      </c>
      <c r="BH6" s="51" t="s">
        <v>69</v>
      </c>
      <c r="BI6" s="50" t="s">
        <v>70</v>
      </c>
      <c r="BJ6" s="50" t="s">
        <v>71</v>
      </c>
      <c r="BK6" s="50" t="s">
        <v>72</v>
      </c>
      <c r="BL6" s="50" t="s">
        <v>73</v>
      </c>
      <c r="BM6" s="49" t="s">
        <v>74</v>
      </c>
      <c r="BN6" s="49" t="s">
        <v>75</v>
      </c>
      <c r="BO6" s="49" t="s">
        <v>76</v>
      </c>
      <c r="BP6" s="49" t="s">
        <v>77</v>
      </c>
      <c r="BQ6" s="49" t="s">
        <v>78</v>
      </c>
      <c r="BR6" s="49" t="s">
        <v>79</v>
      </c>
      <c r="BS6" s="49" t="s">
        <v>80</v>
      </c>
      <c r="BT6" s="49" t="s">
        <v>81</v>
      </c>
      <c r="BU6" s="49" t="s">
        <v>82</v>
      </c>
      <c r="BV6" s="49" t="s">
        <v>83</v>
      </c>
      <c r="BW6" s="49" t="s">
        <v>84</v>
      </c>
      <c r="BX6" s="48" t="s">
        <v>85</v>
      </c>
      <c r="BY6" s="48" t="s">
        <v>86</v>
      </c>
    </row>
    <row r="7" spans="1:77" x14ac:dyDescent="0.25">
      <c r="A7" s="28">
        <v>2010</v>
      </c>
      <c r="B7" s="28">
        <v>2224</v>
      </c>
      <c r="C7" s="28" t="s">
        <v>87</v>
      </c>
      <c r="D7" s="28">
        <v>34172</v>
      </c>
      <c r="E7" s="28" t="s">
        <v>88</v>
      </c>
      <c r="F7" s="28" t="s">
        <v>89</v>
      </c>
      <c r="G7" s="14" t="s">
        <v>90</v>
      </c>
      <c r="H7" s="47">
        <v>38706</v>
      </c>
      <c r="I7" s="47">
        <v>40142</v>
      </c>
      <c r="J7" s="14" t="s">
        <v>91</v>
      </c>
      <c r="K7" s="46"/>
      <c r="L7" s="43"/>
      <c r="M7" s="43">
        <v>15.5</v>
      </c>
      <c r="N7" s="43">
        <v>0</v>
      </c>
      <c r="O7" s="43">
        <v>15.5</v>
      </c>
      <c r="P7" s="43">
        <v>0</v>
      </c>
      <c r="Q7" s="43">
        <v>0</v>
      </c>
      <c r="R7" s="43">
        <v>0</v>
      </c>
      <c r="S7" s="43">
        <v>15.5</v>
      </c>
      <c r="T7" s="43"/>
      <c r="U7" s="43"/>
      <c r="V7" s="43">
        <v>16.73</v>
      </c>
      <c r="W7" s="43">
        <v>0</v>
      </c>
      <c r="X7" s="43">
        <v>16.73</v>
      </c>
      <c r="Y7" s="43">
        <v>0</v>
      </c>
      <c r="Z7" s="43">
        <v>0</v>
      </c>
      <c r="AA7" s="43">
        <v>0</v>
      </c>
      <c r="AB7" s="43">
        <v>16.73</v>
      </c>
      <c r="AC7" s="38" t="s">
        <v>92</v>
      </c>
      <c r="AD7" s="37"/>
      <c r="AE7" s="37"/>
      <c r="AF7" s="4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0</v>
      </c>
      <c r="AR7" s="41">
        <v>0</v>
      </c>
      <c r="AS7" s="41">
        <v>0</v>
      </c>
      <c r="AT7" s="41">
        <v>0</v>
      </c>
      <c r="AU7" s="41">
        <v>0</v>
      </c>
      <c r="AV7" s="41">
        <v>0</v>
      </c>
      <c r="AW7" s="41">
        <v>0</v>
      </c>
      <c r="AX7" s="41">
        <v>0</v>
      </c>
      <c r="AY7" s="41">
        <v>0</v>
      </c>
      <c r="AZ7" s="41">
        <v>0</v>
      </c>
      <c r="BA7" s="41">
        <v>0</v>
      </c>
      <c r="BB7" s="41">
        <v>0</v>
      </c>
      <c r="BC7" s="41">
        <v>0</v>
      </c>
      <c r="BD7" s="41">
        <v>0</v>
      </c>
      <c r="BE7" s="41">
        <v>0</v>
      </c>
      <c r="BF7" s="41">
        <v>0</v>
      </c>
      <c r="BG7" s="41">
        <v>0</v>
      </c>
      <c r="BH7" s="41">
        <v>0</v>
      </c>
      <c r="BI7" s="41">
        <v>0</v>
      </c>
      <c r="BJ7" s="41">
        <v>0</v>
      </c>
      <c r="BK7" s="41">
        <v>0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 x14ac:dyDescent="0.25">
      <c r="A8" s="28">
        <v>2010</v>
      </c>
      <c r="B8" s="28">
        <v>2007</v>
      </c>
      <c r="C8" s="28" t="s">
        <v>93</v>
      </c>
      <c r="D8" s="28">
        <v>32143</v>
      </c>
      <c r="E8" s="28" t="s">
        <v>88</v>
      </c>
      <c r="F8" s="28" t="s">
        <v>94</v>
      </c>
      <c r="G8" s="14" t="s">
        <v>90</v>
      </c>
      <c r="H8" s="47">
        <v>37893</v>
      </c>
      <c r="I8" s="47">
        <v>40268</v>
      </c>
      <c r="J8" s="14" t="s">
        <v>91</v>
      </c>
      <c r="K8" s="46"/>
      <c r="L8" s="43"/>
      <c r="M8" s="43">
        <v>10.5</v>
      </c>
      <c r="N8" s="43">
        <v>0</v>
      </c>
      <c r="O8" s="43">
        <v>10.5</v>
      </c>
      <c r="P8" s="43">
        <v>0</v>
      </c>
      <c r="Q8" s="43">
        <v>2.57</v>
      </c>
      <c r="R8" s="43">
        <v>0.4</v>
      </c>
      <c r="S8" s="43">
        <v>13.47</v>
      </c>
      <c r="T8" s="43"/>
      <c r="U8" s="43"/>
      <c r="V8" s="43">
        <v>9.0579999999999998</v>
      </c>
      <c r="W8" s="43">
        <v>0</v>
      </c>
      <c r="X8" s="43">
        <v>9.0579999999999998</v>
      </c>
      <c r="Y8" s="43">
        <v>0</v>
      </c>
      <c r="Z8" s="43">
        <v>0.70199999999999996</v>
      </c>
      <c r="AA8" s="43">
        <v>0.5</v>
      </c>
      <c r="AB8" s="43">
        <v>10.26</v>
      </c>
      <c r="AC8" s="38" t="s">
        <v>92</v>
      </c>
      <c r="AD8" s="37"/>
      <c r="AE8" s="37"/>
      <c r="AF8" s="4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 x14ac:dyDescent="0.25">
      <c r="A9" s="28">
        <v>2010</v>
      </c>
      <c r="B9" s="28">
        <v>1742</v>
      </c>
      <c r="C9" s="28" t="s">
        <v>95</v>
      </c>
      <c r="D9" s="28" t="s">
        <v>96</v>
      </c>
      <c r="E9" s="28" t="s">
        <v>88</v>
      </c>
      <c r="F9" s="28" t="s">
        <v>97</v>
      </c>
      <c r="G9" s="14" t="s">
        <v>90</v>
      </c>
      <c r="H9" s="47">
        <v>36685</v>
      </c>
      <c r="I9" s="47">
        <v>40205</v>
      </c>
      <c r="J9" s="14" t="s">
        <v>91</v>
      </c>
      <c r="K9" s="46"/>
      <c r="L9" s="43"/>
      <c r="M9" s="43">
        <v>36</v>
      </c>
      <c r="N9" s="43">
        <v>0</v>
      </c>
      <c r="O9" s="43">
        <v>36</v>
      </c>
      <c r="P9" s="43">
        <v>0</v>
      </c>
      <c r="Q9" s="43">
        <v>6</v>
      </c>
      <c r="R9" s="43">
        <v>3</v>
      </c>
      <c r="S9" s="43">
        <v>45</v>
      </c>
      <c r="T9" s="43"/>
      <c r="U9" s="43"/>
      <c r="V9" s="43">
        <v>39.14</v>
      </c>
      <c r="W9" s="43">
        <v>0</v>
      </c>
      <c r="X9" s="43">
        <v>39.14</v>
      </c>
      <c r="Y9" s="43">
        <v>0</v>
      </c>
      <c r="Z9" s="43">
        <v>7.07</v>
      </c>
      <c r="AA9" s="43">
        <v>5.37</v>
      </c>
      <c r="AB9" s="43">
        <v>51.58</v>
      </c>
      <c r="AC9" s="38" t="s">
        <v>92</v>
      </c>
      <c r="AD9" s="37"/>
      <c r="AE9" s="37"/>
      <c r="AF9" s="42" t="s">
        <v>98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478000</v>
      </c>
      <c r="BB9" s="41">
        <v>478000</v>
      </c>
      <c r="BC9" s="41">
        <v>0</v>
      </c>
      <c r="BD9" s="41">
        <v>0</v>
      </c>
      <c r="BE9" s="41">
        <v>0</v>
      </c>
      <c r="BF9" s="41">
        <v>1770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 x14ac:dyDescent="0.25">
      <c r="A10" s="28">
        <v>2011</v>
      </c>
      <c r="B10" s="28">
        <v>1726</v>
      </c>
      <c r="C10" s="28" t="s">
        <v>99</v>
      </c>
      <c r="D10" s="28">
        <v>30320</v>
      </c>
      <c r="E10" s="28" t="s">
        <v>88</v>
      </c>
      <c r="F10" s="28" t="s">
        <v>100</v>
      </c>
      <c r="G10" s="27" t="s">
        <v>90</v>
      </c>
      <c r="H10" s="45">
        <v>36514</v>
      </c>
      <c r="I10" s="45">
        <v>39994</v>
      </c>
      <c r="J10" s="27" t="s">
        <v>91</v>
      </c>
      <c r="K10" s="44"/>
      <c r="L10" s="43"/>
      <c r="M10" s="43">
        <v>36</v>
      </c>
      <c r="N10" s="43">
        <v>0</v>
      </c>
      <c r="O10" s="43">
        <v>36</v>
      </c>
      <c r="P10" s="43">
        <v>0</v>
      </c>
      <c r="Q10" s="43">
        <v>3.43</v>
      </c>
      <c r="R10" s="43">
        <v>5.57</v>
      </c>
      <c r="S10" s="43">
        <v>45</v>
      </c>
      <c r="T10" s="43"/>
      <c r="U10" s="43"/>
      <c r="V10" s="43">
        <v>38.69</v>
      </c>
      <c r="W10" s="43">
        <v>0</v>
      </c>
      <c r="X10" s="43">
        <v>38.69</v>
      </c>
      <c r="Y10" s="43">
        <v>0</v>
      </c>
      <c r="Z10" s="43">
        <v>5</v>
      </c>
      <c r="AA10" s="43">
        <v>10.272</v>
      </c>
      <c r="AB10" s="43">
        <v>53.961999999999996</v>
      </c>
      <c r="AC10" s="38" t="s">
        <v>92</v>
      </c>
      <c r="AD10" s="37"/>
      <c r="AE10" s="37"/>
      <c r="AF10" s="42" t="s">
        <v>98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0</v>
      </c>
      <c r="BB10" s="41">
        <v>0</v>
      </c>
      <c r="BC10" s="41">
        <v>0</v>
      </c>
      <c r="BD10" s="41">
        <v>0</v>
      </c>
      <c r="BE10" s="41">
        <v>0</v>
      </c>
      <c r="BF10" s="41">
        <v>0</v>
      </c>
      <c r="BG10" s="41">
        <v>52115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 x14ac:dyDescent="0.25">
      <c r="A11" s="28">
        <v>2011</v>
      </c>
      <c r="B11" s="28">
        <v>2106</v>
      </c>
      <c r="C11" s="28" t="s">
        <v>101</v>
      </c>
      <c r="D11" s="28">
        <v>36257</v>
      </c>
      <c r="E11" s="28" t="s">
        <v>88</v>
      </c>
      <c r="F11" s="28" t="s">
        <v>100</v>
      </c>
      <c r="G11" s="27" t="s">
        <v>90</v>
      </c>
      <c r="H11" s="45">
        <v>38314</v>
      </c>
      <c r="I11" s="45">
        <v>40486</v>
      </c>
      <c r="J11" s="27" t="s">
        <v>91</v>
      </c>
      <c r="K11" s="44"/>
      <c r="L11" s="43"/>
      <c r="M11" s="43">
        <v>32.799999999999997</v>
      </c>
      <c r="N11" s="43">
        <v>0</v>
      </c>
      <c r="O11" s="43">
        <v>32.799999999999997</v>
      </c>
      <c r="P11" s="43">
        <v>0</v>
      </c>
      <c r="Q11" s="43">
        <v>6.6</v>
      </c>
      <c r="R11" s="43">
        <v>4</v>
      </c>
      <c r="S11" s="43">
        <v>43.4</v>
      </c>
      <c r="T11" s="43"/>
      <c r="U11" s="43"/>
      <c r="V11" s="43">
        <v>32.713999999999999</v>
      </c>
      <c r="W11" s="43">
        <v>0</v>
      </c>
      <c r="X11" s="43">
        <v>32.713999999999999</v>
      </c>
      <c r="Y11" s="43">
        <v>0</v>
      </c>
      <c r="Z11" s="43">
        <v>10.624000000000001</v>
      </c>
      <c r="AA11" s="43">
        <v>0</v>
      </c>
      <c r="AB11" s="43">
        <v>43.338000000000001</v>
      </c>
      <c r="AC11" s="38" t="s">
        <v>92</v>
      </c>
      <c r="AD11" s="37"/>
      <c r="AE11" s="37"/>
      <c r="AF11" s="42" t="s">
        <v>98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130977</v>
      </c>
      <c r="AR11" s="41">
        <v>0</v>
      </c>
      <c r="AS11" s="41">
        <v>77</v>
      </c>
      <c r="AT11" s="41">
        <v>77</v>
      </c>
      <c r="AU11" s="41">
        <v>0</v>
      </c>
      <c r="AV11" s="41">
        <v>75.380967200000001</v>
      </c>
      <c r="AW11" s="41">
        <v>1.6190327999999994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16698</v>
      </c>
    </row>
    <row r="12" spans="1:77" x14ac:dyDescent="0.25">
      <c r="A12" s="28">
        <v>2011</v>
      </c>
      <c r="B12" s="28">
        <v>2314</v>
      </c>
      <c r="C12" s="28" t="s">
        <v>102</v>
      </c>
      <c r="D12" s="28">
        <v>31196</v>
      </c>
      <c r="E12" s="28" t="s">
        <v>88</v>
      </c>
      <c r="F12" s="28" t="s">
        <v>100</v>
      </c>
      <c r="G12" s="27" t="s">
        <v>90</v>
      </c>
      <c r="H12" s="45">
        <v>39111</v>
      </c>
      <c r="I12" s="45">
        <v>40120</v>
      </c>
      <c r="J12" s="27" t="s">
        <v>91</v>
      </c>
      <c r="K12" s="44"/>
      <c r="L12" s="43"/>
      <c r="M12" s="43">
        <v>20</v>
      </c>
      <c r="N12" s="43">
        <v>0</v>
      </c>
      <c r="O12" s="43">
        <v>20</v>
      </c>
      <c r="P12" s="43">
        <v>2.5</v>
      </c>
      <c r="Q12" s="43">
        <v>6.81</v>
      </c>
      <c r="R12" s="43">
        <v>1.92</v>
      </c>
      <c r="S12" s="43">
        <v>31.229999999999997</v>
      </c>
      <c r="T12" s="43"/>
      <c r="U12" s="43"/>
      <c r="V12" s="43">
        <v>8.1710000000000005E-2</v>
      </c>
      <c r="W12" s="43">
        <v>0</v>
      </c>
      <c r="X12" s="43">
        <v>8.1710000000000005E-2</v>
      </c>
      <c r="Y12" s="43">
        <v>0</v>
      </c>
      <c r="Z12" s="43">
        <v>0</v>
      </c>
      <c r="AA12" s="43">
        <v>0</v>
      </c>
      <c r="AB12" s="43">
        <v>8.1710000000000005E-2</v>
      </c>
      <c r="AC12" s="38" t="s">
        <v>92</v>
      </c>
      <c r="AD12" s="37"/>
      <c r="AE12" s="37"/>
      <c r="AF12" s="42" t="s">
        <v>92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 x14ac:dyDescent="0.25">
      <c r="A13" s="28">
        <v>2013</v>
      </c>
      <c r="B13" s="36" t="s">
        <v>103</v>
      </c>
      <c r="C13" s="28" t="s">
        <v>104</v>
      </c>
      <c r="D13" s="28" t="s">
        <v>105</v>
      </c>
      <c r="E13" s="28" t="s">
        <v>88</v>
      </c>
      <c r="F13" s="28" t="s">
        <v>106</v>
      </c>
      <c r="G13" s="35" t="s">
        <v>90</v>
      </c>
      <c r="H13" s="34">
        <v>38652</v>
      </c>
      <c r="I13" s="33">
        <v>41166</v>
      </c>
      <c r="J13" s="32" t="s">
        <v>91</v>
      </c>
      <c r="K13" s="31"/>
      <c r="L13" s="18"/>
      <c r="M13" s="18">
        <v>15.5</v>
      </c>
      <c r="N13" s="18">
        <v>0</v>
      </c>
      <c r="O13" s="18">
        <v>15.5</v>
      </c>
      <c r="P13" s="18">
        <v>0</v>
      </c>
      <c r="Q13" s="18">
        <v>6.35</v>
      </c>
      <c r="R13" s="18">
        <v>0</v>
      </c>
      <c r="S13" s="18">
        <v>21.85</v>
      </c>
      <c r="T13" s="18"/>
      <c r="U13" s="39"/>
      <c r="V13" s="39">
        <v>14.13</v>
      </c>
      <c r="W13" s="39">
        <v>0</v>
      </c>
      <c r="X13" s="39">
        <v>14.13</v>
      </c>
      <c r="Y13" s="39">
        <v>0</v>
      </c>
      <c r="Z13" s="39">
        <v>3.53</v>
      </c>
      <c r="AA13" s="39">
        <v>0</v>
      </c>
      <c r="AB13" s="39">
        <v>17.66</v>
      </c>
      <c r="AC13" s="38" t="s">
        <v>92</v>
      </c>
      <c r="AD13" s="37"/>
      <c r="AE13" s="37"/>
      <c r="AF13" s="30" t="s">
        <v>98</v>
      </c>
      <c r="AG13" s="13">
        <v>0</v>
      </c>
      <c r="AH13" s="13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40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47370</v>
      </c>
      <c r="BN13" s="11">
        <v>23495.52</v>
      </c>
      <c r="BO13" s="11">
        <v>23874.48</v>
      </c>
      <c r="BP13" s="11">
        <v>111834</v>
      </c>
      <c r="BQ13" s="11">
        <v>54161.206200000001</v>
      </c>
      <c r="BR13" s="11">
        <v>57672.793799999999</v>
      </c>
      <c r="BS13" s="11">
        <v>0</v>
      </c>
      <c r="BT13" s="11">
        <v>21472</v>
      </c>
      <c r="BU13" s="11">
        <v>21064.031999999999</v>
      </c>
      <c r="BV13" s="11">
        <v>407.96800000000076</v>
      </c>
      <c r="BW13" s="11">
        <v>0</v>
      </c>
      <c r="BX13" s="11">
        <v>0</v>
      </c>
      <c r="BY13" s="11">
        <v>0</v>
      </c>
    </row>
    <row r="14" spans="1:77" x14ac:dyDescent="0.25">
      <c r="A14" s="28">
        <v>2013</v>
      </c>
      <c r="B14" s="36" t="s">
        <v>107</v>
      </c>
      <c r="C14" s="28" t="s">
        <v>108</v>
      </c>
      <c r="D14" s="28" t="s">
        <v>109</v>
      </c>
      <c r="E14" s="28" t="s">
        <v>88</v>
      </c>
      <c r="F14" s="28" t="s">
        <v>106</v>
      </c>
      <c r="G14" s="35" t="s">
        <v>90</v>
      </c>
      <c r="H14" s="34">
        <v>39755</v>
      </c>
      <c r="I14" s="33">
        <v>41130</v>
      </c>
      <c r="J14" s="32" t="s">
        <v>91</v>
      </c>
      <c r="K14" s="31"/>
      <c r="L14" s="18"/>
      <c r="M14" s="18">
        <v>2.9</v>
      </c>
      <c r="N14" s="18">
        <v>0</v>
      </c>
      <c r="O14" s="18">
        <v>2.9</v>
      </c>
      <c r="P14" s="18">
        <v>0</v>
      </c>
      <c r="Q14" s="18">
        <v>0.72499999999999998</v>
      </c>
      <c r="R14" s="18">
        <v>0</v>
      </c>
      <c r="S14" s="18">
        <v>3.625</v>
      </c>
      <c r="T14" s="18"/>
      <c r="U14" s="39"/>
      <c r="V14" s="39">
        <v>2.1110000000000002</v>
      </c>
      <c r="W14" s="39">
        <v>0</v>
      </c>
      <c r="X14" s="39">
        <v>2.1110000000000002</v>
      </c>
      <c r="Y14" s="39">
        <v>0</v>
      </c>
      <c r="Z14" s="39">
        <v>0.23799999999999999</v>
      </c>
      <c r="AA14" s="39">
        <v>0</v>
      </c>
      <c r="AB14" s="39">
        <v>2.3490000000000002</v>
      </c>
      <c r="AC14" s="38" t="s">
        <v>92</v>
      </c>
      <c r="AD14" s="37"/>
      <c r="AE14" s="37"/>
      <c r="AF14" s="30" t="s">
        <v>92</v>
      </c>
      <c r="AG14" s="13">
        <v>0</v>
      </c>
      <c r="AH14" s="13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x14ac:dyDescent="0.25">
      <c r="A15" s="28">
        <v>2013</v>
      </c>
      <c r="B15" s="36" t="s">
        <v>110</v>
      </c>
      <c r="C15" s="28" t="s">
        <v>111</v>
      </c>
      <c r="D15" s="28" t="s">
        <v>112</v>
      </c>
      <c r="E15" s="28" t="s">
        <v>88</v>
      </c>
      <c r="F15" s="28" t="s">
        <v>106</v>
      </c>
      <c r="G15" s="35" t="s">
        <v>90</v>
      </c>
      <c r="H15" s="34">
        <v>39766</v>
      </c>
      <c r="I15" s="33">
        <v>41344</v>
      </c>
      <c r="J15" s="32" t="s">
        <v>91</v>
      </c>
      <c r="K15" s="31"/>
      <c r="L15" s="18"/>
      <c r="M15" s="18">
        <v>20</v>
      </c>
      <c r="N15" s="18">
        <v>0</v>
      </c>
      <c r="O15" s="18">
        <v>20</v>
      </c>
      <c r="P15" s="18">
        <v>0</v>
      </c>
      <c r="Q15" s="18">
        <v>10.3</v>
      </c>
      <c r="R15" s="18">
        <v>0</v>
      </c>
      <c r="S15" s="18">
        <v>30.3</v>
      </c>
      <c r="T15" s="18"/>
      <c r="U15" s="17"/>
      <c r="V15" s="17">
        <v>17.53</v>
      </c>
      <c r="W15" s="17">
        <v>0</v>
      </c>
      <c r="X15" s="17">
        <v>17.53</v>
      </c>
      <c r="Y15" s="17">
        <v>0</v>
      </c>
      <c r="Z15" s="17">
        <v>3.6</v>
      </c>
      <c r="AA15" s="17">
        <v>0</v>
      </c>
      <c r="AB15" s="17">
        <v>21.130000000000003</v>
      </c>
      <c r="AC15" s="16" t="s">
        <v>92</v>
      </c>
      <c r="AD15" s="15"/>
      <c r="AE15" s="15"/>
      <c r="AF15" s="30" t="s">
        <v>98</v>
      </c>
      <c r="AG15" s="13">
        <v>0</v>
      </c>
      <c r="AH15" s="13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11">
        <v>0</v>
      </c>
      <c r="AP15" s="11">
        <v>0</v>
      </c>
      <c r="AQ15" s="11">
        <v>28633.175999999999</v>
      </c>
      <c r="AR15" s="11">
        <v>0</v>
      </c>
      <c r="AS15" s="11">
        <v>39</v>
      </c>
      <c r="AT15" s="11">
        <v>39</v>
      </c>
      <c r="AU15" s="11">
        <v>0</v>
      </c>
      <c r="AV15" s="11">
        <v>39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1328600</v>
      </c>
    </row>
    <row r="16" spans="1:77" x14ac:dyDescent="0.25">
      <c r="A16" s="28">
        <v>2014</v>
      </c>
      <c r="B16" s="28" t="s">
        <v>113</v>
      </c>
      <c r="C16" s="28" t="s">
        <v>114</v>
      </c>
      <c r="D16" s="28" t="s">
        <v>115</v>
      </c>
      <c r="E16" s="28" t="s">
        <v>88</v>
      </c>
      <c r="F16" s="28" t="s">
        <v>100</v>
      </c>
      <c r="G16" s="27" t="s">
        <v>90</v>
      </c>
      <c r="H16" s="26">
        <v>39111</v>
      </c>
      <c r="I16" s="25">
        <v>41274</v>
      </c>
      <c r="J16" s="24" t="s">
        <v>91</v>
      </c>
      <c r="K16" s="23"/>
      <c r="L16" s="22"/>
      <c r="M16" s="22">
        <v>10</v>
      </c>
      <c r="N16" s="18">
        <v>0</v>
      </c>
      <c r="O16" s="18">
        <v>10</v>
      </c>
      <c r="P16" s="21">
        <v>0</v>
      </c>
      <c r="Q16" s="21">
        <v>3</v>
      </c>
      <c r="R16" s="20">
        <v>0</v>
      </c>
      <c r="S16" s="19">
        <v>13</v>
      </c>
      <c r="T16" s="18"/>
      <c r="U16" s="17"/>
      <c r="V16" s="17">
        <v>9.58</v>
      </c>
      <c r="W16" s="17">
        <v>0</v>
      </c>
      <c r="X16" s="17">
        <v>9.58</v>
      </c>
      <c r="Y16" s="17">
        <v>0</v>
      </c>
      <c r="Z16" s="17">
        <v>2.4500000000000002</v>
      </c>
      <c r="AA16" s="17">
        <v>0</v>
      </c>
      <c r="AB16" s="17">
        <v>12.030000000000001</v>
      </c>
      <c r="AC16" s="16" t="s">
        <v>92</v>
      </c>
      <c r="AD16" s="15"/>
      <c r="AE16" s="15"/>
      <c r="AF16" s="14" t="s">
        <v>98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14458</v>
      </c>
      <c r="BN16" s="11">
        <v>4298</v>
      </c>
      <c r="BO16" s="11">
        <v>10160</v>
      </c>
      <c r="BP16" s="11">
        <v>14634</v>
      </c>
      <c r="BQ16" s="11">
        <v>4244</v>
      </c>
      <c r="BR16" s="11">
        <v>10390</v>
      </c>
      <c r="BS16" s="11">
        <v>14634</v>
      </c>
      <c r="BT16" s="11">
        <v>405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28">
        <v>2014</v>
      </c>
      <c r="B17" s="28" t="s">
        <v>116</v>
      </c>
      <c r="C17" s="28" t="s">
        <v>117</v>
      </c>
      <c r="D17" s="28">
        <v>31197</v>
      </c>
      <c r="E17" s="28" t="s">
        <v>88</v>
      </c>
      <c r="F17" s="28" t="s">
        <v>100</v>
      </c>
      <c r="G17" s="27" t="s">
        <v>90</v>
      </c>
      <c r="H17" s="26">
        <v>38317</v>
      </c>
      <c r="I17" s="25">
        <v>41382</v>
      </c>
      <c r="J17" s="24" t="s">
        <v>91</v>
      </c>
      <c r="K17" s="23"/>
      <c r="L17" s="22"/>
      <c r="M17" s="22">
        <v>30</v>
      </c>
      <c r="N17" s="18">
        <v>0</v>
      </c>
      <c r="O17" s="18">
        <v>30</v>
      </c>
      <c r="P17" s="21">
        <v>0</v>
      </c>
      <c r="Q17" s="21">
        <v>6.15</v>
      </c>
      <c r="R17" s="20">
        <v>1.35</v>
      </c>
      <c r="S17" s="19">
        <v>37.5</v>
      </c>
      <c r="T17" s="18"/>
      <c r="U17" s="17"/>
      <c r="V17" s="17">
        <v>8.16</v>
      </c>
      <c r="W17" s="17">
        <v>0</v>
      </c>
      <c r="X17" s="17">
        <v>8.16</v>
      </c>
      <c r="Y17" s="17">
        <v>0</v>
      </c>
      <c r="Z17" s="17">
        <v>1.39</v>
      </c>
      <c r="AA17" s="17">
        <v>0</v>
      </c>
      <c r="AB17" s="17">
        <v>9.5500000000000007</v>
      </c>
      <c r="AC17" s="16" t="s">
        <v>92</v>
      </c>
      <c r="AD17" s="15"/>
      <c r="AE17" s="15"/>
      <c r="AF17" s="14" t="s">
        <v>98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7800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 x14ac:dyDescent="0.25">
      <c r="A18" s="28">
        <v>2014</v>
      </c>
      <c r="B18" s="28">
        <v>2113</v>
      </c>
      <c r="C18" s="28" t="s">
        <v>118</v>
      </c>
      <c r="D18" s="28" t="s">
        <v>119</v>
      </c>
      <c r="E18" s="28" t="s">
        <v>88</v>
      </c>
      <c r="F18" s="28" t="s">
        <v>100</v>
      </c>
      <c r="G18" s="27" t="s">
        <v>90</v>
      </c>
      <c r="H18" s="26">
        <v>38317</v>
      </c>
      <c r="I18" s="25">
        <v>41382</v>
      </c>
      <c r="J18" s="24" t="s">
        <v>91</v>
      </c>
      <c r="K18" s="23"/>
      <c r="L18" s="22"/>
      <c r="M18" s="22">
        <v>7.5</v>
      </c>
      <c r="N18" s="18">
        <v>0</v>
      </c>
      <c r="O18" s="18">
        <v>7.5</v>
      </c>
      <c r="P18" s="21">
        <v>0</v>
      </c>
      <c r="Q18" s="21">
        <v>1.87</v>
      </c>
      <c r="R18" s="20">
        <v>0</v>
      </c>
      <c r="S18" s="19">
        <v>9.370000000000001</v>
      </c>
      <c r="T18" s="18"/>
      <c r="U18" s="17"/>
      <c r="V18" s="17">
        <v>7.01</v>
      </c>
      <c r="W18" s="17">
        <v>0</v>
      </c>
      <c r="X18" s="17">
        <v>7.01</v>
      </c>
      <c r="Y18" s="17">
        <v>0</v>
      </c>
      <c r="Z18" s="17">
        <v>0.99</v>
      </c>
      <c r="AA18" s="17">
        <v>0</v>
      </c>
      <c r="AB18" s="17">
        <v>8</v>
      </c>
      <c r="AC18" s="16" t="s">
        <v>92</v>
      </c>
      <c r="AD18" s="15"/>
      <c r="AE18" s="15"/>
      <c r="AF18" s="14" t="s">
        <v>98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8600000</v>
      </c>
    </row>
    <row r="19" spans="1:77" x14ac:dyDescent="0.25">
      <c r="A19" s="28">
        <v>2015</v>
      </c>
      <c r="B19" s="28" t="s">
        <v>120</v>
      </c>
      <c r="C19" s="28" t="s">
        <v>121</v>
      </c>
      <c r="D19" s="28" t="s">
        <v>122</v>
      </c>
      <c r="E19" s="28" t="s">
        <v>88</v>
      </c>
      <c r="F19" s="28" t="s">
        <v>100</v>
      </c>
      <c r="G19" s="27" t="s">
        <v>90</v>
      </c>
      <c r="H19" s="26">
        <v>39247</v>
      </c>
      <c r="I19" s="25">
        <v>41547</v>
      </c>
      <c r="J19" s="24" t="s">
        <v>91</v>
      </c>
      <c r="K19" s="23"/>
      <c r="L19" s="22"/>
      <c r="M19" s="22">
        <v>10</v>
      </c>
      <c r="N19" s="18">
        <v>0</v>
      </c>
      <c r="O19" s="18">
        <v>10</v>
      </c>
      <c r="P19" s="21">
        <v>0</v>
      </c>
      <c r="Q19" s="21">
        <v>2.5</v>
      </c>
      <c r="R19" s="20">
        <v>0</v>
      </c>
      <c r="S19" s="19">
        <v>12.5</v>
      </c>
      <c r="T19" s="18"/>
      <c r="U19" s="17"/>
      <c r="V19" s="17">
        <v>9.3800000000000008</v>
      </c>
      <c r="W19" s="17">
        <v>0</v>
      </c>
      <c r="X19" s="17">
        <v>9.3800000000000008</v>
      </c>
      <c r="Y19" s="17">
        <v>0</v>
      </c>
      <c r="Z19" s="17">
        <v>2.68</v>
      </c>
      <c r="AA19" s="17">
        <v>0</v>
      </c>
      <c r="AB19" s="17">
        <v>12.06</v>
      </c>
      <c r="AC19" s="16" t="s">
        <v>92</v>
      </c>
      <c r="AD19" s="15"/>
      <c r="AE19" s="15"/>
      <c r="AF19" s="14" t="s">
        <v>92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 x14ac:dyDescent="0.25">
      <c r="A20" s="28">
        <v>2015</v>
      </c>
      <c r="B20" s="28" t="s">
        <v>123</v>
      </c>
      <c r="C20" s="28" t="s">
        <v>124</v>
      </c>
      <c r="D20" s="28" t="s">
        <v>125</v>
      </c>
      <c r="E20" s="28" t="s">
        <v>88</v>
      </c>
      <c r="F20" s="28" t="s">
        <v>126</v>
      </c>
      <c r="G20" s="27" t="s">
        <v>90</v>
      </c>
      <c r="H20" s="26">
        <v>39755</v>
      </c>
      <c r="I20" s="25">
        <v>40178</v>
      </c>
      <c r="J20" s="24" t="s">
        <v>91</v>
      </c>
      <c r="K20" s="23"/>
      <c r="L20" s="22"/>
      <c r="M20" s="22">
        <v>12.5</v>
      </c>
      <c r="N20" s="18">
        <v>0</v>
      </c>
      <c r="O20" s="18">
        <v>12.5</v>
      </c>
      <c r="P20" s="21">
        <v>0</v>
      </c>
      <c r="Q20" s="21">
        <v>0</v>
      </c>
      <c r="R20" s="20">
        <v>0</v>
      </c>
      <c r="S20" s="19">
        <v>12.5</v>
      </c>
      <c r="T20" s="18"/>
      <c r="U20" s="17"/>
      <c r="V20" s="17">
        <v>12.5</v>
      </c>
      <c r="W20" s="17">
        <v>0</v>
      </c>
      <c r="X20" s="17">
        <v>12.5</v>
      </c>
      <c r="Y20" s="17">
        <v>0</v>
      </c>
      <c r="Z20" s="17">
        <v>0</v>
      </c>
      <c r="AA20" s="17">
        <v>0</v>
      </c>
      <c r="AB20" s="17">
        <v>12.5</v>
      </c>
      <c r="AC20" s="16" t="s">
        <v>92</v>
      </c>
      <c r="AD20" s="15"/>
      <c r="AE20" s="15"/>
      <c r="AF20" s="14" t="s">
        <v>92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 x14ac:dyDescent="0.25">
      <c r="A21" s="28">
        <v>2015</v>
      </c>
      <c r="B21" s="28" t="s">
        <v>127</v>
      </c>
      <c r="C21" s="28" t="s">
        <v>128</v>
      </c>
      <c r="D21" s="28" t="s">
        <v>129</v>
      </c>
      <c r="E21" s="28" t="s">
        <v>88</v>
      </c>
      <c r="F21" s="28" t="s">
        <v>126</v>
      </c>
      <c r="G21" s="27" t="s">
        <v>90</v>
      </c>
      <c r="H21" s="26">
        <v>41239</v>
      </c>
      <c r="I21" s="25">
        <v>41274</v>
      </c>
      <c r="J21" s="24" t="s">
        <v>91</v>
      </c>
      <c r="K21" s="23"/>
      <c r="L21" s="22"/>
      <c r="M21" s="22">
        <v>20</v>
      </c>
      <c r="N21" s="18">
        <v>0</v>
      </c>
      <c r="O21" s="18">
        <v>20</v>
      </c>
      <c r="P21" s="21">
        <v>0</v>
      </c>
      <c r="Q21" s="21">
        <v>0</v>
      </c>
      <c r="R21" s="20">
        <v>0</v>
      </c>
      <c r="S21" s="19">
        <v>20</v>
      </c>
      <c r="T21" s="18"/>
      <c r="U21" s="17"/>
      <c r="V21" s="17">
        <v>20</v>
      </c>
      <c r="W21" s="17">
        <v>0</v>
      </c>
      <c r="X21" s="17">
        <v>20</v>
      </c>
      <c r="Y21" s="17">
        <v>0</v>
      </c>
      <c r="Z21" s="17">
        <v>0</v>
      </c>
      <c r="AA21" s="17">
        <v>0</v>
      </c>
      <c r="AB21" s="17">
        <v>20</v>
      </c>
      <c r="AC21" s="16" t="s">
        <v>92</v>
      </c>
      <c r="AD21" s="15"/>
      <c r="AE21" s="15"/>
      <c r="AF21" s="14" t="s">
        <v>92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 x14ac:dyDescent="0.25">
      <c r="A22" s="28">
        <v>2015</v>
      </c>
      <c r="B22" s="28" t="s">
        <v>130</v>
      </c>
      <c r="C22" s="28" t="s">
        <v>131</v>
      </c>
      <c r="D22" s="28" t="s">
        <v>132</v>
      </c>
      <c r="E22" s="28" t="s">
        <v>88</v>
      </c>
      <c r="F22" s="28" t="s">
        <v>126</v>
      </c>
      <c r="G22" s="27" t="s">
        <v>90</v>
      </c>
      <c r="H22" s="26">
        <v>41809</v>
      </c>
      <c r="I22" s="25">
        <v>42004</v>
      </c>
      <c r="J22" s="24" t="s">
        <v>91</v>
      </c>
      <c r="K22" s="23"/>
      <c r="L22" s="22"/>
      <c r="M22" s="22">
        <v>20</v>
      </c>
      <c r="N22" s="18">
        <v>0</v>
      </c>
      <c r="O22" s="18">
        <v>20</v>
      </c>
      <c r="P22" s="21">
        <v>0</v>
      </c>
      <c r="Q22" s="21">
        <v>0</v>
      </c>
      <c r="R22" s="20">
        <v>0</v>
      </c>
      <c r="S22" s="19">
        <v>20</v>
      </c>
      <c r="T22" s="18"/>
      <c r="U22" s="17"/>
      <c r="V22" s="17">
        <v>22</v>
      </c>
      <c r="W22" s="17">
        <v>0</v>
      </c>
      <c r="X22" s="17">
        <v>22</v>
      </c>
      <c r="Y22" s="17">
        <v>0</v>
      </c>
      <c r="Z22" s="17">
        <v>0</v>
      </c>
      <c r="AA22" s="17">
        <v>0</v>
      </c>
      <c r="AB22" s="17">
        <v>22</v>
      </c>
      <c r="AC22" s="16" t="s">
        <v>92</v>
      </c>
      <c r="AD22" s="15"/>
      <c r="AE22" s="15"/>
      <c r="AF22" s="14" t="s">
        <v>92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 x14ac:dyDescent="0.25">
      <c r="A23" s="28">
        <v>2015</v>
      </c>
      <c r="B23" s="28" t="s">
        <v>133</v>
      </c>
      <c r="C23" s="28" t="s">
        <v>134</v>
      </c>
      <c r="D23" s="28" t="s">
        <v>135</v>
      </c>
      <c r="E23" s="28" t="s">
        <v>88</v>
      </c>
      <c r="F23" s="28" t="s">
        <v>100</v>
      </c>
      <c r="G23" s="27" t="s">
        <v>90</v>
      </c>
      <c r="H23" s="26">
        <v>40008</v>
      </c>
      <c r="I23" s="25">
        <v>42064</v>
      </c>
      <c r="J23" s="24" t="s">
        <v>91</v>
      </c>
      <c r="K23" s="23"/>
      <c r="L23" s="22"/>
      <c r="M23" s="22">
        <v>50</v>
      </c>
      <c r="N23" s="18">
        <v>0</v>
      </c>
      <c r="O23" s="18">
        <v>50</v>
      </c>
      <c r="P23" s="21">
        <v>0</v>
      </c>
      <c r="Q23" s="21">
        <v>12.5</v>
      </c>
      <c r="R23" s="20">
        <v>0</v>
      </c>
      <c r="S23" s="19">
        <v>62.5</v>
      </c>
      <c r="T23" s="18"/>
      <c r="U23" s="17"/>
      <c r="V23" s="17">
        <v>49.8</v>
      </c>
      <c r="W23" s="17">
        <v>0</v>
      </c>
      <c r="X23" s="17">
        <v>49.8</v>
      </c>
      <c r="Y23" s="17">
        <v>0</v>
      </c>
      <c r="Z23" s="17">
        <v>11.33</v>
      </c>
      <c r="AA23" s="17">
        <v>0</v>
      </c>
      <c r="AB23" s="17">
        <v>61.129999999999995</v>
      </c>
      <c r="AC23" s="16" t="s">
        <v>92</v>
      </c>
      <c r="AD23" s="15"/>
      <c r="AE23" s="15"/>
      <c r="AF23" s="14" t="s">
        <v>98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45121</v>
      </c>
      <c r="AR23" s="11">
        <v>0</v>
      </c>
      <c r="AS23" s="11">
        <v>81</v>
      </c>
      <c r="AT23" s="11">
        <v>75</v>
      </c>
      <c r="AU23" s="11">
        <v>4</v>
      </c>
      <c r="AV23" s="11">
        <v>0</v>
      </c>
      <c r="AW23" s="11">
        <v>2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434900</v>
      </c>
    </row>
    <row r="24" spans="1:77" x14ac:dyDescent="0.25">
      <c r="A24" s="28">
        <v>2015</v>
      </c>
      <c r="B24" s="28">
        <v>2849</v>
      </c>
      <c r="C24" s="28" t="s">
        <v>136</v>
      </c>
      <c r="D24" s="28" t="s">
        <v>137</v>
      </c>
      <c r="E24" s="28" t="s">
        <v>88</v>
      </c>
      <c r="F24" s="28" t="s">
        <v>138</v>
      </c>
      <c r="G24" s="27" t="s">
        <v>139</v>
      </c>
      <c r="H24" s="26">
        <v>40925</v>
      </c>
      <c r="I24" s="25" t="s">
        <v>140</v>
      </c>
      <c r="J24" s="24" t="s">
        <v>141</v>
      </c>
      <c r="K24" s="23"/>
      <c r="L24" s="22"/>
      <c r="M24" s="22">
        <v>0</v>
      </c>
      <c r="N24" s="18">
        <v>10</v>
      </c>
      <c r="O24" s="18">
        <v>10</v>
      </c>
      <c r="P24" s="21">
        <v>0</v>
      </c>
      <c r="Q24" s="21">
        <v>0</v>
      </c>
      <c r="R24" s="20">
        <v>0</v>
      </c>
      <c r="S24" s="19">
        <v>10</v>
      </c>
      <c r="T24" s="18"/>
      <c r="U24" s="17"/>
      <c r="V24" s="17">
        <v>0</v>
      </c>
      <c r="W24" s="17">
        <v>10</v>
      </c>
      <c r="X24" s="17">
        <v>10</v>
      </c>
      <c r="Y24" s="17">
        <v>0</v>
      </c>
      <c r="Z24" s="17">
        <v>0</v>
      </c>
      <c r="AA24" s="17">
        <v>0</v>
      </c>
      <c r="AB24" s="17">
        <v>10</v>
      </c>
      <c r="AC24" s="16" t="s">
        <v>92</v>
      </c>
      <c r="AD24" s="15"/>
      <c r="AE24" s="15"/>
      <c r="AF24" s="14" t="s">
        <v>98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3220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</row>
    <row r="25" spans="1:77" x14ac:dyDescent="0.25">
      <c r="A25" s="28">
        <v>2017</v>
      </c>
      <c r="B25" s="28" t="s">
        <v>142</v>
      </c>
      <c r="C25" s="28" t="s">
        <v>143</v>
      </c>
      <c r="D25" s="28" t="s">
        <v>144</v>
      </c>
      <c r="E25" s="28" t="s">
        <v>88</v>
      </c>
      <c r="F25" s="28" t="s">
        <v>145</v>
      </c>
      <c r="G25" s="27" t="s">
        <v>90</v>
      </c>
      <c r="H25" s="26">
        <v>40444</v>
      </c>
      <c r="I25" s="25">
        <v>42697</v>
      </c>
      <c r="J25" s="24" t="s">
        <v>146</v>
      </c>
      <c r="K25" s="23">
        <v>49.5</v>
      </c>
      <c r="L25" s="22">
        <v>51.5</v>
      </c>
      <c r="M25" s="22">
        <v>101</v>
      </c>
      <c r="N25" s="18">
        <v>0</v>
      </c>
      <c r="O25" s="18">
        <v>101</v>
      </c>
      <c r="P25" s="21">
        <v>0</v>
      </c>
      <c r="Q25" s="21">
        <v>10</v>
      </c>
      <c r="R25" s="20">
        <v>0</v>
      </c>
      <c r="S25" s="19">
        <v>111</v>
      </c>
      <c r="T25" s="18">
        <v>46.75</v>
      </c>
      <c r="U25" s="17">
        <v>51.5</v>
      </c>
      <c r="V25" s="17">
        <v>98.25</v>
      </c>
      <c r="W25" s="17">
        <v>0</v>
      </c>
      <c r="X25" s="17">
        <v>98.25</v>
      </c>
      <c r="Y25" s="17">
        <v>0</v>
      </c>
      <c r="Z25" s="17">
        <v>0</v>
      </c>
      <c r="AA25" s="17">
        <v>0</v>
      </c>
      <c r="AB25" s="17">
        <v>98.25</v>
      </c>
      <c r="AC25" s="16" t="s">
        <v>92</v>
      </c>
      <c r="AD25" s="15"/>
      <c r="AE25" s="15"/>
      <c r="AF25" s="14" t="s">
        <v>98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1629.0000000000002</v>
      </c>
      <c r="BB25" s="11">
        <v>244.35000000000002</v>
      </c>
      <c r="BC25" s="11">
        <v>1384.65</v>
      </c>
      <c r="BD25" s="11">
        <v>500</v>
      </c>
      <c r="BE25" s="11">
        <v>180000</v>
      </c>
      <c r="BF25" s="11">
        <v>65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 x14ac:dyDescent="0.25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6">
        <v>19</v>
      </c>
      <c r="B28" s="6">
        <v>19</v>
      </c>
      <c r="C28" s="6">
        <v>19</v>
      </c>
      <c r="D28" s="6">
        <v>19</v>
      </c>
      <c r="E28" s="6">
        <v>19</v>
      </c>
      <c r="F28" s="6">
        <v>19</v>
      </c>
      <c r="G28" s="6">
        <v>19</v>
      </c>
      <c r="H28" s="6">
        <v>19</v>
      </c>
      <c r="I28" s="6">
        <v>19</v>
      </c>
      <c r="J28" s="9">
        <v>19</v>
      </c>
      <c r="K28" s="10">
        <v>49.5</v>
      </c>
      <c r="L28" s="6">
        <v>51.5</v>
      </c>
      <c r="M28" s="6">
        <v>450.20000000000005</v>
      </c>
      <c r="N28" s="6">
        <v>10</v>
      </c>
      <c r="O28" s="6">
        <v>460.20000000000005</v>
      </c>
      <c r="P28" s="6">
        <v>2.5</v>
      </c>
      <c r="Q28" s="6">
        <v>78.804999999999993</v>
      </c>
      <c r="R28" s="6">
        <v>16.240000000000002</v>
      </c>
      <c r="S28" s="6">
        <v>557.745</v>
      </c>
      <c r="T28" s="6">
        <v>46.75</v>
      </c>
      <c r="U28" s="6">
        <v>51.5</v>
      </c>
      <c r="V28" s="6">
        <v>406.86471</v>
      </c>
      <c r="W28" s="6">
        <v>10</v>
      </c>
      <c r="X28" s="6">
        <v>416.86471</v>
      </c>
      <c r="Y28" s="6">
        <v>0</v>
      </c>
      <c r="Z28" s="6">
        <v>49.604000000000006</v>
      </c>
      <c r="AA28" s="6">
        <v>16.141999999999999</v>
      </c>
      <c r="AB28" s="6">
        <v>482.61070999999993</v>
      </c>
      <c r="AC28" s="9">
        <v>19</v>
      </c>
      <c r="AD28" s="8">
        <v>0</v>
      </c>
      <c r="AE28" s="8">
        <v>0</v>
      </c>
      <c r="AF28" s="6">
        <v>19</v>
      </c>
      <c r="AG28" s="6">
        <v>0</v>
      </c>
      <c r="AH28" s="6">
        <v>0</v>
      </c>
      <c r="AI28" s="7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204731.17600000001</v>
      </c>
      <c r="AR28" s="6">
        <v>0</v>
      </c>
      <c r="AS28" s="6">
        <v>197</v>
      </c>
      <c r="AT28" s="6">
        <v>191</v>
      </c>
      <c r="AU28" s="6">
        <v>4</v>
      </c>
      <c r="AV28" s="6">
        <v>114.3809672</v>
      </c>
      <c r="AW28" s="6">
        <v>3.6190327999999994</v>
      </c>
      <c r="AX28" s="6">
        <v>0</v>
      </c>
      <c r="AY28" s="7">
        <v>0</v>
      </c>
      <c r="AZ28" s="7">
        <v>0</v>
      </c>
      <c r="BA28" s="6">
        <v>487429</v>
      </c>
      <c r="BB28" s="6">
        <v>478244.35</v>
      </c>
      <c r="BC28" s="6">
        <v>1384.65</v>
      </c>
      <c r="BD28" s="6">
        <v>500</v>
      </c>
      <c r="BE28" s="6">
        <v>180000</v>
      </c>
      <c r="BF28" s="6">
        <v>1835</v>
      </c>
      <c r="BG28" s="6">
        <v>52115</v>
      </c>
      <c r="BH28" s="6">
        <v>0</v>
      </c>
      <c r="BI28" s="6">
        <v>0</v>
      </c>
      <c r="BJ28" s="6">
        <v>0</v>
      </c>
      <c r="BK28" s="6">
        <v>0</v>
      </c>
      <c r="BL28" s="6">
        <v>3220</v>
      </c>
      <c r="BM28" s="6">
        <v>61828</v>
      </c>
      <c r="BN28" s="6">
        <v>27793.52</v>
      </c>
      <c r="BO28" s="6">
        <v>34034.479999999996</v>
      </c>
      <c r="BP28" s="6">
        <v>126468</v>
      </c>
      <c r="BQ28" s="6">
        <v>58405.206200000001</v>
      </c>
      <c r="BR28" s="6">
        <v>68062.793799999999</v>
      </c>
      <c r="BS28" s="6">
        <v>14634</v>
      </c>
      <c r="BT28" s="6">
        <v>21877</v>
      </c>
      <c r="BU28" s="6">
        <v>21064.031999999999</v>
      </c>
      <c r="BV28" s="6">
        <v>407.96800000000076</v>
      </c>
      <c r="BW28" s="6">
        <v>0</v>
      </c>
      <c r="BX28" s="6">
        <v>0</v>
      </c>
      <c r="BY28" s="6">
        <v>10380198</v>
      </c>
    </row>
    <row r="29" spans="1:77" x14ac:dyDescent="0.25">
      <c r="A29" s="1"/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1" t="s">
        <v>147</v>
      </c>
      <c r="B30" s="3"/>
      <c r="C30" s="5"/>
      <c r="D30" s="1"/>
      <c r="E30" s="1"/>
      <c r="F30" s="1"/>
      <c r="G30" s="4"/>
      <c r="H30" s="4"/>
      <c r="I30" s="4"/>
      <c r="J30" s="4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  <c r="AD30" s="3"/>
      <c r="AE30" s="3"/>
      <c r="AF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1" t="s">
        <v>148</v>
      </c>
      <c r="B31" s="3"/>
      <c r="C31" s="5"/>
      <c r="D31" s="1"/>
      <c r="E31" s="1"/>
      <c r="F31" s="1"/>
      <c r="G31" s="4"/>
      <c r="H31" s="4"/>
      <c r="I31" s="4"/>
      <c r="J31" s="4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4"/>
      <c r="AD31" s="3"/>
      <c r="AE31" s="3"/>
      <c r="AF31" s="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1" t="s">
        <v>149</v>
      </c>
      <c r="B32" s="3"/>
      <c r="C32" s="5"/>
      <c r="D32" s="1"/>
      <c r="E32" s="1"/>
      <c r="F32" s="1"/>
      <c r="G32" s="4"/>
      <c r="H32" s="4"/>
      <c r="I32" s="4"/>
      <c r="J32" s="4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"/>
      <c r="AD32" s="3"/>
      <c r="AE32" s="3"/>
      <c r="AF32" s="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1" x14ac:dyDescent="0.25">
      <c r="A33" s="1" t="s">
        <v>150</v>
      </c>
    </row>
    <row r="34" spans="1:1" x14ac:dyDescent="0.25">
      <c r="A34" s="1" t="s">
        <v>151</v>
      </c>
    </row>
    <row r="35" spans="1:1" x14ac:dyDescent="0.25">
      <c r="A35" s="1"/>
    </row>
    <row r="36" spans="1:1" x14ac:dyDescent="0.25">
      <c r="A36" s="1" t="s">
        <v>152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99F7-5020-3B46-8611-6AA14CBF7715}">
  <dimension ref="A1:D47"/>
  <sheetViews>
    <sheetView topLeftCell="A42" zoomScale="135" workbookViewId="0"/>
  </sheetViews>
  <sheetFormatPr defaultColWidth="10.8984375" defaultRowHeight="15.6" x14ac:dyDescent="0.3"/>
  <cols>
    <col min="1" max="2" width="10.8984375" style="78"/>
    <col min="3" max="3" width="70.09765625" style="78" customWidth="1"/>
    <col min="4" max="4" width="14.8984375" style="83" customWidth="1"/>
    <col min="5" max="16384" width="10.8984375" style="78"/>
  </cols>
  <sheetData>
    <row r="1" spans="1:4" x14ac:dyDescent="0.3">
      <c r="A1" s="84" t="s">
        <v>0</v>
      </c>
      <c r="B1" s="75"/>
      <c r="C1" s="76"/>
      <c r="D1" s="77"/>
    </row>
    <row r="2" spans="1:4" x14ac:dyDescent="0.3">
      <c r="A2" s="84" t="s">
        <v>153</v>
      </c>
      <c r="B2" s="75"/>
      <c r="C2" s="76"/>
      <c r="D2" s="77"/>
    </row>
    <row r="3" spans="1:4" x14ac:dyDescent="0.3">
      <c r="A3" s="84" t="s">
        <v>154</v>
      </c>
      <c r="B3" s="75"/>
      <c r="C3" s="76"/>
      <c r="D3" s="77"/>
    </row>
    <row r="4" spans="1:4" x14ac:dyDescent="0.3">
      <c r="A4" s="85" t="s">
        <v>155</v>
      </c>
      <c r="B4" s="75"/>
      <c r="C4" s="76"/>
      <c r="D4" s="77"/>
    </row>
    <row r="5" spans="1:4" x14ac:dyDescent="0.3">
      <c r="A5" s="79"/>
      <c r="B5" s="80"/>
      <c r="C5" s="76"/>
      <c r="D5" s="77"/>
    </row>
    <row r="6" spans="1:4" x14ac:dyDescent="0.3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" customHeight="1" x14ac:dyDescent="0.3">
      <c r="A7" s="89" t="s">
        <v>160</v>
      </c>
      <c r="B7" s="89"/>
      <c r="C7" s="90"/>
      <c r="D7" s="91"/>
    </row>
    <row r="8" spans="1:4" s="82" customFormat="1" ht="15.9" customHeight="1" x14ac:dyDescent="0.3">
      <c r="A8" s="92" t="s">
        <v>161</v>
      </c>
      <c r="B8" s="92"/>
      <c r="C8" s="93"/>
      <c r="D8" s="94"/>
    </row>
    <row r="9" spans="1:4" ht="15.9" customHeight="1" x14ac:dyDescent="0.3">
      <c r="A9" s="95">
        <v>1.1000000000000001</v>
      </c>
      <c r="B9" s="95" t="s">
        <v>162</v>
      </c>
      <c r="C9" s="96" t="s">
        <v>163</v>
      </c>
      <c r="D9" s="97">
        <v>62705</v>
      </c>
    </row>
    <row r="10" spans="1:4" ht="15.9" customHeight="1" x14ac:dyDescent="0.3">
      <c r="A10" s="95">
        <v>1.2</v>
      </c>
      <c r="B10" s="95" t="s">
        <v>162</v>
      </c>
      <c r="C10" s="96" t="s">
        <v>164</v>
      </c>
      <c r="D10" s="97">
        <v>400</v>
      </c>
    </row>
    <row r="11" spans="1:4" ht="15.9" customHeight="1" x14ac:dyDescent="0.3">
      <c r="A11" s="95">
        <v>1.3</v>
      </c>
      <c r="B11" s="95" t="s">
        <v>162</v>
      </c>
      <c r="C11" s="96" t="s">
        <v>165</v>
      </c>
      <c r="D11" s="97">
        <v>36807.834999999999</v>
      </c>
    </row>
    <row r="12" spans="1:4" ht="15.9" customHeight="1" x14ac:dyDescent="0.3">
      <c r="A12" s="95">
        <v>2.1</v>
      </c>
      <c r="B12" s="95" t="s">
        <v>162</v>
      </c>
      <c r="C12" s="96" t="s">
        <v>166</v>
      </c>
      <c r="D12" s="97">
        <v>35</v>
      </c>
    </row>
    <row r="13" spans="1:4" ht="15.9" customHeight="1" x14ac:dyDescent="0.3">
      <c r="A13" s="95">
        <v>2.4</v>
      </c>
      <c r="B13" s="95" t="s">
        <v>162</v>
      </c>
      <c r="C13" s="96" t="s">
        <v>167</v>
      </c>
      <c r="D13" s="97">
        <v>31389</v>
      </c>
    </row>
    <row r="14" spans="1:4" ht="15.9" customHeight="1" x14ac:dyDescent="0.3">
      <c r="A14" s="95">
        <v>5.0999999999999996</v>
      </c>
      <c r="B14" s="95" t="s">
        <v>162</v>
      </c>
      <c r="C14" s="96" t="s">
        <v>168</v>
      </c>
      <c r="D14" s="97">
        <v>62705</v>
      </c>
    </row>
    <row r="15" spans="1:4" ht="15.9" customHeight="1" x14ac:dyDescent="0.3">
      <c r="A15" s="95">
        <v>5.2</v>
      </c>
      <c r="B15" s="95" t="s">
        <v>162</v>
      </c>
      <c r="C15" s="96" t="s">
        <v>169</v>
      </c>
      <c r="D15" s="97">
        <v>62000</v>
      </c>
    </row>
    <row r="16" spans="1:4" ht="15.9" customHeight="1" x14ac:dyDescent="0.3">
      <c r="A16" s="95">
        <v>6.1</v>
      </c>
      <c r="B16" s="95" t="s">
        <v>162</v>
      </c>
      <c r="C16" s="96" t="s">
        <v>170</v>
      </c>
      <c r="D16" s="97">
        <v>1</v>
      </c>
    </row>
    <row r="17" spans="1:4" ht="15.9" customHeight="1" x14ac:dyDescent="0.3">
      <c r="A17" s="95">
        <v>7.2</v>
      </c>
      <c r="B17" s="95" t="s">
        <v>162</v>
      </c>
      <c r="C17" s="96" t="s">
        <v>171</v>
      </c>
      <c r="D17" s="97">
        <v>115211764.70588236</v>
      </c>
    </row>
    <row r="18" spans="1:4" ht="15.9" customHeight="1" x14ac:dyDescent="0.3">
      <c r="A18" s="95" t="s">
        <v>172</v>
      </c>
      <c r="B18" s="95" t="s">
        <v>173</v>
      </c>
      <c r="C18" s="96" t="s">
        <v>174</v>
      </c>
      <c r="D18" s="97">
        <v>31389</v>
      </c>
    </row>
    <row r="19" spans="1:4" ht="15.9" customHeight="1" x14ac:dyDescent="0.3">
      <c r="A19" s="95" t="s">
        <v>175</v>
      </c>
      <c r="B19" s="95" t="s">
        <v>173</v>
      </c>
      <c r="C19" s="96" t="s">
        <v>176</v>
      </c>
      <c r="D19" s="97">
        <v>613</v>
      </c>
    </row>
    <row r="20" spans="1:4" s="82" customFormat="1" ht="15.9" customHeight="1" x14ac:dyDescent="0.3">
      <c r="A20" s="92" t="s">
        <v>177</v>
      </c>
      <c r="B20" s="92"/>
      <c r="C20" s="93"/>
      <c r="D20" s="94"/>
    </row>
    <row r="21" spans="1:4" ht="15.9" customHeight="1" x14ac:dyDescent="0.3">
      <c r="A21" s="95">
        <v>3.3</v>
      </c>
      <c r="B21" s="95" t="s">
        <v>162</v>
      </c>
      <c r="C21" s="96" t="s">
        <v>178</v>
      </c>
      <c r="D21" s="97">
        <v>293800</v>
      </c>
    </row>
    <row r="22" spans="1:4" ht="15.9" customHeight="1" x14ac:dyDescent="0.3">
      <c r="A22" s="95">
        <v>4.0999999999999996</v>
      </c>
      <c r="B22" s="95" t="s">
        <v>162</v>
      </c>
      <c r="C22" s="96" t="s">
        <v>179</v>
      </c>
      <c r="D22" s="97">
        <v>213230</v>
      </c>
    </row>
    <row r="23" spans="1:4" ht="15.9" customHeight="1" x14ac:dyDescent="0.3">
      <c r="A23" s="95">
        <v>4.2</v>
      </c>
      <c r="B23" s="95" t="s">
        <v>162</v>
      </c>
      <c r="C23" s="96" t="s">
        <v>180</v>
      </c>
      <c r="D23" s="97">
        <v>6</v>
      </c>
    </row>
    <row r="24" spans="1:4" ht="15.9" customHeight="1" x14ac:dyDescent="0.3">
      <c r="A24" s="95">
        <v>6.1</v>
      </c>
      <c r="B24" s="95" t="s">
        <v>162</v>
      </c>
      <c r="C24" s="96" t="s">
        <v>170</v>
      </c>
      <c r="D24" s="97">
        <v>6</v>
      </c>
    </row>
    <row r="25" spans="1:4" ht="15.9" customHeight="1" x14ac:dyDescent="0.3">
      <c r="A25" s="95">
        <v>6.2</v>
      </c>
      <c r="B25" s="95" t="s">
        <v>162</v>
      </c>
      <c r="C25" s="96" t="s">
        <v>181</v>
      </c>
      <c r="D25" s="97">
        <v>6</v>
      </c>
    </row>
    <row r="26" spans="1:4" ht="15.9" customHeight="1" x14ac:dyDescent="0.3">
      <c r="A26" s="95" t="s">
        <v>182</v>
      </c>
      <c r="B26" s="95" t="s">
        <v>173</v>
      </c>
      <c r="C26" s="96" t="s">
        <v>183</v>
      </c>
      <c r="D26" s="97">
        <v>3</v>
      </c>
    </row>
    <row r="27" spans="1:4" ht="15.9" customHeight="1" x14ac:dyDescent="0.3">
      <c r="A27" s="95" t="s">
        <v>184</v>
      </c>
      <c r="B27" s="95" t="s">
        <v>173</v>
      </c>
      <c r="C27" s="96" t="s">
        <v>185</v>
      </c>
      <c r="D27" s="97">
        <v>2</v>
      </c>
    </row>
    <row r="28" spans="1:4" ht="15.9" customHeight="1" x14ac:dyDescent="0.3">
      <c r="A28" s="95" t="s">
        <v>186</v>
      </c>
      <c r="B28" s="95" t="s">
        <v>173</v>
      </c>
      <c r="C28" s="96" t="s">
        <v>187</v>
      </c>
      <c r="D28" s="97">
        <v>6</v>
      </c>
    </row>
    <row r="29" spans="1:4" ht="15.9" customHeight="1" x14ac:dyDescent="0.3">
      <c r="A29" s="95" t="s">
        <v>188</v>
      </c>
      <c r="B29" s="95" t="s">
        <v>173</v>
      </c>
      <c r="C29" s="96" t="s">
        <v>189</v>
      </c>
      <c r="D29" s="97">
        <v>3</v>
      </c>
    </row>
    <row r="30" spans="1:4" ht="15.9" customHeight="1" x14ac:dyDescent="0.3">
      <c r="A30" s="95" t="s">
        <v>190</v>
      </c>
      <c r="B30" s="95" t="s">
        <v>173</v>
      </c>
      <c r="C30" s="96" t="s">
        <v>191</v>
      </c>
      <c r="D30" s="97">
        <v>1</v>
      </c>
    </row>
    <row r="31" spans="1:4" ht="15.9" customHeight="1" x14ac:dyDescent="0.3">
      <c r="A31" s="95" t="s">
        <v>175</v>
      </c>
      <c r="B31" s="95" t="s">
        <v>173</v>
      </c>
      <c r="C31" s="96" t="s">
        <v>176</v>
      </c>
      <c r="D31" s="97">
        <v>32</v>
      </c>
    </row>
    <row r="32" spans="1:4" ht="15.9" customHeight="1" x14ac:dyDescent="0.3">
      <c r="A32" s="95" t="s">
        <v>192</v>
      </c>
      <c r="B32" s="95" t="s">
        <v>173</v>
      </c>
      <c r="C32" s="96" t="s">
        <v>193</v>
      </c>
      <c r="D32" s="97">
        <v>2</v>
      </c>
    </row>
    <row r="33" spans="1:4" ht="15.9" customHeight="1" x14ac:dyDescent="0.3">
      <c r="A33" s="95" t="s">
        <v>194</v>
      </c>
      <c r="B33" s="95" t="s">
        <v>173</v>
      </c>
      <c r="C33" s="96" t="s">
        <v>195</v>
      </c>
      <c r="D33" s="97">
        <v>1</v>
      </c>
    </row>
    <row r="34" spans="1:4" s="82" customFormat="1" ht="15.9" customHeight="1" x14ac:dyDescent="0.3">
      <c r="A34" s="92" t="s">
        <v>196</v>
      </c>
      <c r="B34" s="92"/>
      <c r="C34" s="93"/>
      <c r="D34" s="94"/>
    </row>
    <row r="35" spans="1:4" ht="15.9" customHeight="1" x14ac:dyDescent="0.3">
      <c r="A35" s="95">
        <v>1.2</v>
      </c>
      <c r="B35" s="95" t="s">
        <v>162</v>
      </c>
      <c r="C35" s="96" t="s">
        <v>164</v>
      </c>
      <c r="D35" s="97">
        <v>14256.13</v>
      </c>
    </row>
    <row r="36" spans="1:4" ht="15.9" customHeight="1" x14ac:dyDescent="0.3">
      <c r="A36" s="95">
        <v>2.1</v>
      </c>
      <c r="B36" s="95" t="s">
        <v>162</v>
      </c>
      <c r="C36" s="96" t="s">
        <v>166</v>
      </c>
      <c r="D36" s="97">
        <v>7</v>
      </c>
    </row>
    <row r="37" spans="1:4" ht="15.9" customHeight="1" x14ac:dyDescent="0.3">
      <c r="A37" s="95" t="s">
        <v>197</v>
      </c>
      <c r="B37" s="95" t="s">
        <v>173</v>
      </c>
      <c r="C37" s="96" t="s">
        <v>198</v>
      </c>
      <c r="D37" s="97">
        <v>17503</v>
      </c>
    </row>
    <row r="38" spans="1:4" ht="15.9" customHeight="1" x14ac:dyDescent="0.3">
      <c r="A38" s="95" t="s">
        <v>199</v>
      </c>
      <c r="B38" s="95" t="s">
        <v>173</v>
      </c>
      <c r="C38" s="96" t="s">
        <v>200</v>
      </c>
      <c r="D38" s="97">
        <v>3</v>
      </c>
    </row>
    <row r="39" spans="1:4" ht="15.9" customHeight="1" x14ac:dyDescent="0.3">
      <c r="A39" s="95" t="s">
        <v>201</v>
      </c>
      <c r="B39" s="95" t="s">
        <v>173</v>
      </c>
      <c r="C39" s="96" t="s">
        <v>202</v>
      </c>
      <c r="D39" s="97">
        <v>27</v>
      </c>
    </row>
    <row r="40" spans="1:4" ht="15.9" customHeight="1" x14ac:dyDescent="0.3">
      <c r="A40" s="95" t="s">
        <v>203</v>
      </c>
      <c r="B40" s="95" t="s">
        <v>173</v>
      </c>
      <c r="C40" s="96" t="s">
        <v>204</v>
      </c>
      <c r="D40" s="97">
        <v>7400</v>
      </c>
    </row>
    <row r="41" spans="1:4" ht="15.9" customHeight="1" x14ac:dyDescent="0.3">
      <c r="A41" s="95" t="s">
        <v>205</v>
      </c>
      <c r="B41" s="95" t="s">
        <v>173</v>
      </c>
      <c r="C41" s="96" t="s">
        <v>206</v>
      </c>
      <c r="D41" s="97">
        <v>239</v>
      </c>
    </row>
    <row r="42" spans="1:4" ht="15.9" customHeight="1" x14ac:dyDescent="0.3">
      <c r="A42" s="98" t="s">
        <v>175</v>
      </c>
      <c r="B42" s="98" t="s">
        <v>173</v>
      </c>
      <c r="C42" s="99" t="s">
        <v>176</v>
      </c>
      <c r="D42" s="97">
        <v>70</v>
      </c>
    </row>
    <row r="43" spans="1:4" ht="15.9" customHeight="1" x14ac:dyDescent="0.3">
      <c r="A43" s="95" t="s">
        <v>207</v>
      </c>
      <c r="B43" s="95" t="s">
        <v>173</v>
      </c>
      <c r="C43" s="100" t="s">
        <v>208</v>
      </c>
      <c r="D43" s="101">
        <v>26</v>
      </c>
    </row>
    <row r="44" spans="1:4" ht="15.9" customHeight="1" x14ac:dyDescent="0.3">
      <c r="A44" s="95" t="s">
        <v>209</v>
      </c>
      <c r="B44" s="95" t="s">
        <v>173</v>
      </c>
      <c r="C44" s="100" t="s">
        <v>210</v>
      </c>
      <c r="D44" s="101">
        <v>1</v>
      </c>
    </row>
    <row r="45" spans="1:4" ht="15.9" customHeight="1" x14ac:dyDescent="0.3">
      <c r="A45" s="95" t="s">
        <v>211</v>
      </c>
      <c r="B45" s="95" t="s">
        <v>173</v>
      </c>
      <c r="C45" s="100" t="s">
        <v>212</v>
      </c>
      <c r="D45" s="101">
        <v>6</v>
      </c>
    </row>
    <row r="46" spans="1:4" s="81" customFormat="1" ht="15" customHeight="1" x14ac:dyDescent="0.3">
      <c r="A46" s="102" t="s">
        <v>213</v>
      </c>
      <c r="B46" s="102"/>
      <c r="C46" s="103"/>
      <c r="D46" s="104" t="s">
        <v>214</v>
      </c>
    </row>
    <row r="47" spans="1:4" s="81" customFormat="1" ht="15" customHeight="1" x14ac:dyDescent="0.3">
      <c r="A47" s="102" t="s">
        <v>215</v>
      </c>
      <c r="B47" s="102"/>
      <c r="C47" s="103"/>
      <c r="D47" s="104" t="s">
        <v>214</v>
      </c>
    </row>
  </sheetData>
  <hyperlinks>
    <hyperlink ref="A4" r:id="rId1" xr:uid="{0D8D37DB-F8C4-1242-B79E-5241F060571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ACE9-50DC-1044-BC5E-8FF56A206D7C}">
  <dimension ref="A1:D13"/>
  <sheetViews>
    <sheetView topLeftCell="A5" zoomScale="135" workbookViewId="0">
      <selection sqref="A1:D13"/>
    </sheetView>
  </sheetViews>
  <sheetFormatPr defaultColWidth="10.8984375" defaultRowHeight="15.6" x14ac:dyDescent="0.3"/>
  <cols>
    <col min="1" max="2" width="10.8984375" style="78"/>
    <col min="3" max="3" width="70.09765625" style="78" customWidth="1"/>
    <col min="4" max="4" width="14.8984375" style="83" customWidth="1"/>
    <col min="5" max="16384" width="10.8984375" style="78"/>
  </cols>
  <sheetData>
    <row r="1" spans="1:4" x14ac:dyDescent="0.3">
      <c r="A1" s="84" t="s">
        <v>0</v>
      </c>
      <c r="B1" s="75"/>
      <c r="C1" s="76"/>
      <c r="D1" s="77"/>
    </row>
    <row r="2" spans="1:4" x14ac:dyDescent="0.3">
      <c r="A2" s="84" t="s">
        <v>216</v>
      </c>
      <c r="B2" s="75"/>
      <c r="C2" s="76"/>
      <c r="D2" s="77"/>
    </row>
    <row r="3" spans="1:4" x14ac:dyDescent="0.3">
      <c r="A3" s="84" t="s">
        <v>154</v>
      </c>
      <c r="B3" s="75"/>
      <c r="C3" s="76"/>
      <c r="D3" s="77"/>
    </row>
    <row r="4" spans="1:4" x14ac:dyDescent="0.3">
      <c r="A4" s="127" t="s">
        <v>217</v>
      </c>
      <c r="B4" s="75"/>
      <c r="C4" s="76"/>
      <c r="D4" s="77"/>
    </row>
    <row r="5" spans="1:4" x14ac:dyDescent="0.3">
      <c r="A5" s="79"/>
      <c r="B5" s="80"/>
      <c r="C5" s="76"/>
      <c r="D5" s="77"/>
    </row>
    <row r="6" spans="1:4" x14ac:dyDescent="0.3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" customHeight="1" x14ac:dyDescent="0.3">
      <c r="A7" s="89" t="s">
        <v>160</v>
      </c>
      <c r="B7" s="89"/>
      <c r="C7" s="90"/>
      <c r="D7" s="91"/>
    </row>
    <row r="8" spans="1:4" s="82" customFormat="1" ht="15.9" customHeight="1" x14ac:dyDescent="0.3">
      <c r="A8" s="92" t="s">
        <v>218</v>
      </c>
      <c r="B8" s="92"/>
      <c r="C8" s="93"/>
      <c r="D8" s="97">
        <v>112069</v>
      </c>
    </row>
    <row r="9" spans="1:4" ht="15.9" customHeight="1" x14ac:dyDescent="0.3">
      <c r="A9" s="95">
        <v>3.1</v>
      </c>
      <c r="B9" s="95" t="s">
        <v>162</v>
      </c>
      <c r="C9" s="96" t="s">
        <v>219</v>
      </c>
      <c r="D9" s="97">
        <v>111948</v>
      </c>
    </row>
    <row r="10" spans="1:4" ht="15.9" customHeight="1" x14ac:dyDescent="0.3">
      <c r="A10" s="95">
        <v>6.2</v>
      </c>
      <c r="B10" s="95" t="s">
        <v>162</v>
      </c>
      <c r="C10" s="96" t="s">
        <v>181</v>
      </c>
      <c r="D10" s="97">
        <v>1</v>
      </c>
    </row>
    <row r="11" spans="1:4" ht="15.9" customHeight="1" x14ac:dyDescent="0.3">
      <c r="A11" s="95" t="s">
        <v>220</v>
      </c>
      <c r="B11" s="95" t="s">
        <v>173</v>
      </c>
      <c r="C11" s="96" t="s">
        <v>221</v>
      </c>
      <c r="D11" s="97">
        <v>120</v>
      </c>
    </row>
    <row r="12" spans="1:4" s="81" customFormat="1" ht="15" customHeight="1" x14ac:dyDescent="0.3">
      <c r="A12" s="102" t="s">
        <v>213</v>
      </c>
      <c r="B12" s="102"/>
      <c r="C12" s="103"/>
      <c r="D12" s="104" t="s">
        <v>214</v>
      </c>
    </row>
    <row r="13" spans="1:4" s="81" customFormat="1" ht="15" customHeight="1" x14ac:dyDescent="0.3">
      <c r="A13" s="102" t="s">
        <v>215</v>
      </c>
      <c r="B13" s="102"/>
      <c r="C13" s="103"/>
      <c r="D13" s="104" t="s">
        <v>214</v>
      </c>
    </row>
  </sheetData>
  <hyperlinks>
    <hyperlink ref="A4" r:id="rId1" xr:uid="{2E9E929B-FBC4-1642-85EB-6F3A9E8440A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FF8F-C3EA-9B4B-AA81-ADA10AF96789}">
  <dimension ref="A1:D24"/>
  <sheetViews>
    <sheetView zoomScale="135" workbookViewId="0">
      <selection activeCell="C35" sqref="C35"/>
    </sheetView>
  </sheetViews>
  <sheetFormatPr defaultColWidth="10.8984375" defaultRowHeight="15.6" x14ac:dyDescent="0.3"/>
  <cols>
    <col min="1" max="2" width="10.8984375" style="78"/>
    <col min="3" max="3" width="70.09765625" style="78" customWidth="1"/>
    <col min="4" max="4" width="14.8984375" style="83" customWidth="1"/>
    <col min="5" max="16384" width="10.8984375" style="78"/>
  </cols>
  <sheetData>
    <row r="1" spans="1:4" x14ac:dyDescent="0.3">
      <c r="A1" s="84" t="s">
        <v>0</v>
      </c>
      <c r="B1" s="75"/>
      <c r="C1" s="76"/>
      <c r="D1" s="77"/>
    </row>
    <row r="2" spans="1:4" x14ac:dyDescent="0.3">
      <c r="A2" s="84" t="s">
        <v>235</v>
      </c>
      <c r="B2" s="75"/>
      <c r="C2" s="76"/>
      <c r="D2" s="77"/>
    </row>
    <row r="3" spans="1:4" x14ac:dyDescent="0.3">
      <c r="A3" s="84" t="s">
        <v>154</v>
      </c>
      <c r="B3" s="75"/>
      <c r="C3" s="76"/>
      <c r="D3" s="77"/>
    </row>
    <row r="4" spans="1:4" x14ac:dyDescent="0.3">
      <c r="A4" s="71" t="s">
        <v>236</v>
      </c>
      <c r="B4" s="75"/>
      <c r="C4" s="76"/>
      <c r="D4" s="77"/>
    </row>
    <row r="5" spans="1:4" x14ac:dyDescent="0.3">
      <c r="A5" s="79"/>
      <c r="B5" s="80"/>
      <c r="C5" s="76"/>
      <c r="D5" s="77"/>
    </row>
    <row r="6" spans="1:4" x14ac:dyDescent="0.3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" customHeight="1" x14ac:dyDescent="0.3">
      <c r="A7" s="89" t="s">
        <v>160</v>
      </c>
      <c r="B7" s="89"/>
      <c r="C7" s="90"/>
      <c r="D7" s="91"/>
    </row>
    <row r="8" spans="1:4" s="82" customFormat="1" ht="15.9" customHeight="1" x14ac:dyDescent="0.3">
      <c r="A8" s="92" t="s">
        <v>237</v>
      </c>
      <c r="B8" s="92"/>
      <c r="C8" s="93"/>
      <c r="D8" s="94"/>
    </row>
    <row r="9" spans="1:4" ht="15.9" customHeight="1" x14ac:dyDescent="0.3">
      <c r="A9" s="95" t="s">
        <v>238</v>
      </c>
      <c r="B9" s="95" t="s">
        <v>173</v>
      </c>
      <c r="C9" s="96" t="s">
        <v>239</v>
      </c>
      <c r="D9" s="129">
        <v>4060000</v>
      </c>
    </row>
    <row r="10" spans="1:4" ht="15.9" customHeight="1" x14ac:dyDescent="0.3">
      <c r="A10" s="95" t="s">
        <v>188</v>
      </c>
      <c r="B10" s="95" t="s">
        <v>173</v>
      </c>
      <c r="C10" s="96" t="s">
        <v>189</v>
      </c>
      <c r="D10" s="129">
        <v>2</v>
      </c>
    </row>
    <row r="11" spans="1:4" s="82" customFormat="1" ht="15.9" customHeight="1" x14ac:dyDescent="0.3">
      <c r="A11" s="92" t="s">
        <v>240</v>
      </c>
      <c r="B11" s="92"/>
      <c r="C11" s="93"/>
      <c r="D11" s="94"/>
    </row>
    <row r="12" spans="1:4" ht="15.9" customHeight="1" x14ac:dyDescent="0.3">
      <c r="A12" s="95">
        <v>1.1000000000000001</v>
      </c>
      <c r="B12" s="95" t="s">
        <v>162</v>
      </c>
      <c r="C12" s="96" t="s">
        <v>163</v>
      </c>
      <c r="D12" s="129">
        <v>71465</v>
      </c>
    </row>
    <row r="13" spans="1:4" ht="15.9" customHeight="1" x14ac:dyDescent="0.3">
      <c r="A13" s="95">
        <v>6.2</v>
      </c>
      <c r="B13" s="95" t="s">
        <v>162</v>
      </c>
      <c r="C13" s="96" t="s">
        <v>181</v>
      </c>
      <c r="D13" s="129">
        <v>59</v>
      </c>
    </row>
    <row r="14" spans="1:4" ht="15.9" customHeight="1" x14ac:dyDescent="0.3">
      <c r="A14" s="95" t="s">
        <v>197</v>
      </c>
      <c r="B14" s="95" t="s">
        <v>173</v>
      </c>
      <c r="C14" s="96" t="s">
        <v>198</v>
      </c>
      <c r="D14" s="129">
        <v>61218</v>
      </c>
    </row>
    <row r="15" spans="1:4" ht="15.9" customHeight="1" x14ac:dyDescent="0.3">
      <c r="A15" s="95" t="s">
        <v>241</v>
      </c>
      <c r="B15" s="95" t="s">
        <v>173</v>
      </c>
      <c r="C15" s="96" t="s">
        <v>242</v>
      </c>
      <c r="D15" s="129">
        <v>1</v>
      </c>
    </row>
    <row r="16" spans="1:4" ht="15.9" customHeight="1" x14ac:dyDescent="0.3">
      <c r="A16" s="95" t="s">
        <v>220</v>
      </c>
      <c r="B16" s="95" t="s">
        <v>173</v>
      </c>
      <c r="C16" s="96" t="s">
        <v>221</v>
      </c>
      <c r="D16" s="129">
        <v>96</v>
      </c>
    </row>
    <row r="17" spans="1:4" ht="15.9" customHeight="1" x14ac:dyDescent="0.3">
      <c r="A17" s="95" t="s">
        <v>203</v>
      </c>
      <c r="B17" s="95" t="s">
        <v>173</v>
      </c>
      <c r="C17" s="96" t="s">
        <v>204</v>
      </c>
      <c r="D17" s="129">
        <v>9137</v>
      </c>
    </row>
    <row r="18" spans="1:4" ht="15.9" customHeight="1" x14ac:dyDescent="0.3">
      <c r="A18" s="95" t="s">
        <v>175</v>
      </c>
      <c r="B18" s="95" t="s">
        <v>173</v>
      </c>
      <c r="C18" s="96" t="s">
        <v>176</v>
      </c>
      <c r="D18" s="129">
        <v>5423</v>
      </c>
    </row>
    <row r="19" spans="1:4" ht="15.9" customHeight="1" x14ac:dyDescent="0.3">
      <c r="A19" s="95" t="s">
        <v>192</v>
      </c>
      <c r="B19" s="95" t="s">
        <v>173</v>
      </c>
      <c r="C19" s="96" t="s">
        <v>193</v>
      </c>
      <c r="D19" s="129">
        <v>6</v>
      </c>
    </row>
    <row r="20" spans="1:4" ht="15.9" customHeight="1" x14ac:dyDescent="0.3">
      <c r="A20" s="102" t="s">
        <v>213</v>
      </c>
      <c r="B20" s="102"/>
      <c r="C20" s="103"/>
      <c r="D20" s="104" t="s">
        <v>214</v>
      </c>
    </row>
    <row r="21" spans="1:4" s="82" customFormat="1" ht="15.9" customHeight="1" x14ac:dyDescent="0.3">
      <c r="A21" s="89" t="s">
        <v>215</v>
      </c>
      <c r="B21" s="89"/>
      <c r="C21" s="90"/>
      <c r="D21" s="91"/>
    </row>
    <row r="22" spans="1:4" ht="15.9" customHeight="1" x14ac:dyDescent="0.3">
      <c r="A22" s="92" t="s">
        <v>243</v>
      </c>
      <c r="B22" s="92"/>
      <c r="C22" s="93"/>
      <c r="D22" s="94"/>
    </row>
    <row r="23" spans="1:4" ht="15.9" customHeight="1" x14ac:dyDescent="0.3">
      <c r="A23" s="95">
        <v>6.1</v>
      </c>
      <c r="B23" s="95" t="s">
        <v>162</v>
      </c>
      <c r="C23" s="96" t="s">
        <v>170</v>
      </c>
      <c r="D23" s="128">
        <v>0</v>
      </c>
    </row>
    <row r="24" spans="1:4" ht="15.9" customHeight="1" x14ac:dyDescent="0.3">
      <c r="A24" s="95" t="s">
        <v>175</v>
      </c>
      <c r="B24" s="95" t="s">
        <v>173</v>
      </c>
      <c r="C24" s="96" t="s">
        <v>176</v>
      </c>
      <c r="D24" s="97">
        <v>71</v>
      </c>
    </row>
  </sheetData>
  <hyperlinks>
    <hyperlink ref="A4" r:id="rId1" xr:uid="{006F2495-6F14-3848-8049-A0B25BAF3B5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33E3-9387-4040-AB01-8A6E6F1CC93F}">
  <dimension ref="A1:D35"/>
  <sheetViews>
    <sheetView topLeftCell="A23" zoomScale="135" workbookViewId="0">
      <selection activeCell="D35" sqref="D35"/>
    </sheetView>
  </sheetViews>
  <sheetFormatPr defaultColWidth="10.8984375" defaultRowHeight="15.6" x14ac:dyDescent="0.3"/>
  <cols>
    <col min="1" max="2" width="10.8984375" style="78"/>
    <col min="3" max="3" width="70.09765625" style="78" customWidth="1"/>
    <col min="4" max="4" width="14.8984375" style="83" customWidth="1"/>
    <col min="5" max="16384" width="10.8984375" style="78"/>
  </cols>
  <sheetData>
    <row r="1" spans="1:4" x14ac:dyDescent="0.3">
      <c r="A1" s="84" t="s">
        <v>0</v>
      </c>
      <c r="B1" s="75"/>
      <c r="C1" s="76"/>
      <c r="D1" s="77"/>
    </row>
    <row r="2" spans="1:4" x14ac:dyDescent="0.3">
      <c r="A2" s="84" t="s">
        <v>244</v>
      </c>
      <c r="B2" s="75"/>
      <c r="C2" s="76"/>
      <c r="D2" s="77"/>
    </row>
    <row r="3" spans="1:4" x14ac:dyDescent="0.3">
      <c r="A3" s="84" t="s">
        <v>154</v>
      </c>
      <c r="B3" s="75"/>
      <c r="C3" s="76"/>
      <c r="D3" s="77"/>
    </row>
    <row r="4" spans="1:4" x14ac:dyDescent="0.3">
      <c r="A4" s="71" t="s">
        <v>245</v>
      </c>
      <c r="B4" s="75"/>
      <c r="C4" s="76"/>
      <c r="D4" s="77"/>
    </row>
    <row r="5" spans="1:4" x14ac:dyDescent="0.3">
      <c r="A5" s="79"/>
      <c r="B5" s="80"/>
      <c r="C5" s="76"/>
      <c r="D5" s="77"/>
    </row>
    <row r="6" spans="1:4" x14ac:dyDescent="0.3">
      <c r="A6" s="86" t="s">
        <v>156</v>
      </c>
      <c r="B6" s="86" t="s">
        <v>157</v>
      </c>
      <c r="C6" s="87" t="s">
        <v>158</v>
      </c>
      <c r="D6" s="88" t="s">
        <v>159</v>
      </c>
    </row>
    <row r="7" spans="1:4" s="81" customFormat="1" ht="15.9" customHeight="1" x14ac:dyDescent="0.3">
      <c r="A7" s="89" t="s">
        <v>160</v>
      </c>
      <c r="B7" s="89"/>
      <c r="C7" s="90"/>
      <c r="D7" s="91"/>
    </row>
    <row r="8" spans="1:4" s="82" customFormat="1" ht="15.9" customHeight="1" x14ac:dyDescent="0.3">
      <c r="A8" s="92" t="s">
        <v>246</v>
      </c>
      <c r="B8" s="92"/>
      <c r="C8" s="93"/>
      <c r="D8" s="131"/>
    </row>
    <row r="9" spans="1:4" ht="15.9" customHeight="1" x14ac:dyDescent="0.3">
      <c r="A9" s="95">
        <v>1.1000000000000001</v>
      </c>
      <c r="B9" s="95" t="s">
        <v>162</v>
      </c>
      <c r="C9" s="96" t="s">
        <v>163</v>
      </c>
      <c r="D9" s="132">
        <v>2314027.8000000003</v>
      </c>
    </row>
    <row r="10" spans="1:4" ht="15.9" customHeight="1" x14ac:dyDescent="0.3">
      <c r="A10" s="95">
        <v>6.2</v>
      </c>
      <c r="B10" s="95" t="s">
        <v>162</v>
      </c>
      <c r="C10" s="96" t="s">
        <v>181</v>
      </c>
      <c r="D10" s="132">
        <v>1</v>
      </c>
    </row>
    <row r="11" spans="1:4" ht="15.9" customHeight="1" x14ac:dyDescent="0.3">
      <c r="A11" s="95" t="s">
        <v>199</v>
      </c>
      <c r="B11" s="95" t="s">
        <v>173</v>
      </c>
      <c r="C11" s="96" t="s">
        <v>200</v>
      </c>
      <c r="D11" s="135">
        <v>3</v>
      </c>
    </row>
    <row r="12" spans="1:4" ht="15.9" customHeight="1" x14ac:dyDescent="0.3">
      <c r="A12" s="95" t="s">
        <v>247</v>
      </c>
      <c r="B12" s="95" t="s">
        <v>173</v>
      </c>
      <c r="C12" s="96" t="s">
        <v>248</v>
      </c>
      <c r="D12" s="135">
        <v>2</v>
      </c>
    </row>
    <row r="13" spans="1:4" ht="15.9" customHeight="1" x14ac:dyDescent="0.3">
      <c r="A13" s="95" t="s">
        <v>249</v>
      </c>
      <c r="B13" s="95" t="s">
        <v>173</v>
      </c>
      <c r="C13" s="96" t="s">
        <v>250</v>
      </c>
      <c r="D13" s="135">
        <v>1</v>
      </c>
    </row>
    <row r="14" spans="1:4" ht="15.9" customHeight="1" x14ac:dyDescent="0.3">
      <c r="A14" s="95" t="s">
        <v>251</v>
      </c>
      <c r="B14" s="95" t="s">
        <v>173</v>
      </c>
      <c r="C14" s="96" t="s">
        <v>252</v>
      </c>
      <c r="D14" s="135">
        <v>4</v>
      </c>
    </row>
    <row r="15" spans="1:4" ht="15.9" customHeight="1" x14ac:dyDescent="0.3">
      <c r="A15" s="95" t="s">
        <v>253</v>
      </c>
      <c r="B15" s="95" t="s">
        <v>173</v>
      </c>
      <c r="C15" s="96" t="s">
        <v>254</v>
      </c>
      <c r="D15" s="135">
        <v>4</v>
      </c>
    </row>
    <row r="16" spans="1:4" s="82" customFormat="1" ht="15.9" customHeight="1" x14ac:dyDescent="0.3">
      <c r="A16" s="92" t="s">
        <v>255</v>
      </c>
      <c r="B16" s="92"/>
      <c r="C16" s="93"/>
      <c r="D16" s="139"/>
    </row>
    <row r="17" spans="1:4" ht="15.9" customHeight="1" x14ac:dyDescent="0.3">
      <c r="A17" s="95">
        <v>1.3</v>
      </c>
      <c r="B17" s="95" t="s">
        <v>162</v>
      </c>
      <c r="C17" s="96" t="s">
        <v>165</v>
      </c>
      <c r="D17" s="135">
        <v>48680</v>
      </c>
    </row>
    <row r="18" spans="1:4" ht="15.9" customHeight="1" x14ac:dyDescent="0.3">
      <c r="A18" s="95">
        <v>3.3</v>
      </c>
      <c r="B18" s="95" t="s">
        <v>162</v>
      </c>
      <c r="C18" s="96" t="s">
        <v>178</v>
      </c>
      <c r="D18" s="135">
        <v>410000</v>
      </c>
    </row>
    <row r="19" spans="1:4" ht="15.9" customHeight="1" x14ac:dyDescent="0.3">
      <c r="A19" s="95">
        <v>4.0999999999999996</v>
      </c>
      <c r="B19" s="95" t="s">
        <v>162</v>
      </c>
      <c r="C19" s="96" t="s">
        <v>179</v>
      </c>
      <c r="D19" s="135">
        <v>400000</v>
      </c>
    </row>
    <row r="20" spans="1:4" ht="15.9" customHeight="1" x14ac:dyDescent="0.3">
      <c r="A20" s="95">
        <v>5.0999999999999996</v>
      </c>
      <c r="B20" s="95" t="s">
        <v>162</v>
      </c>
      <c r="C20" s="96" t="s">
        <v>168</v>
      </c>
      <c r="D20" s="135">
        <v>10000</v>
      </c>
    </row>
    <row r="21" spans="1:4" ht="15.9" customHeight="1" x14ac:dyDescent="0.3">
      <c r="A21" s="95" t="s">
        <v>220</v>
      </c>
      <c r="B21" s="95" t="s">
        <v>173</v>
      </c>
      <c r="C21" s="96" t="s">
        <v>221</v>
      </c>
      <c r="D21" s="135">
        <v>1</v>
      </c>
    </row>
    <row r="22" spans="1:4" ht="15.9" customHeight="1" x14ac:dyDescent="0.3">
      <c r="A22" s="95" t="s">
        <v>238</v>
      </c>
      <c r="B22" s="95" t="s">
        <v>173</v>
      </c>
      <c r="C22" s="96" t="s">
        <v>239</v>
      </c>
      <c r="D22" s="135">
        <v>20160</v>
      </c>
    </row>
    <row r="23" spans="1:4" ht="15.9" customHeight="1" x14ac:dyDescent="0.3">
      <c r="A23" s="95" t="s">
        <v>184</v>
      </c>
      <c r="B23" s="95" t="s">
        <v>173</v>
      </c>
      <c r="C23" s="96" t="s">
        <v>185</v>
      </c>
      <c r="D23" s="135">
        <v>1</v>
      </c>
    </row>
    <row r="24" spans="1:4" ht="15.9" customHeight="1" x14ac:dyDescent="0.3">
      <c r="A24" s="95" t="s">
        <v>188</v>
      </c>
      <c r="B24" s="95" t="s">
        <v>173</v>
      </c>
      <c r="C24" s="96" t="s">
        <v>189</v>
      </c>
      <c r="D24" s="135">
        <v>1</v>
      </c>
    </row>
    <row r="25" spans="1:4" ht="15.9" customHeight="1" x14ac:dyDescent="0.3">
      <c r="A25" s="102" t="s">
        <v>213</v>
      </c>
      <c r="B25" s="102"/>
      <c r="C25" s="103"/>
      <c r="D25" s="104" t="s">
        <v>214</v>
      </c>
    </row>
    <row r="26" spans="1:4" s="82" customFormat="1" ht="15.9" customHeight="1" x14ac:dyDescent="0.3">
      <c r="A26" s="89" t="s">
        <v>215</v>
      </c>
      <c r="B26" s="89"/>
      <c r="C26" s="90"/>
      <c r="D26" s="91"/>
    </row>
    <row r="27" spans="1:4" ht="15.9" customHeight="1" x14ac:dyDescent="0.3">
      <c r="A27" s="92" t="s">
        <v>256</v>
      </c>
      <c r="B27" s="92"/>
      <c r="C27" s="93"/>
      <c r="D27" s="94"/>
    </row>
    <row r="28" spans="1:4" ht="15.9" customHeight="1" x14ac:dyDescent="0.3">
      <c r="A28" s="95" t="s">
        <v>209</v>
      </c>
      <c r="B28" s="95" t="s">
        <v>173</v>
      </c>
      <c r="C28" s="96" t="s">
        <v>210</v>
      </c>
      <c r="D28" s="128">
        <v>1</v>
      </c>
    </row>
    <row r="29" spans="1:4" ht="15.9" customHeight="1" x14ac:dyDescent="0.3">
      <c r="A29" s="95" t="s">
        <v>257</v>
      </c>
      <c r="B29" s="95" t="s">
        <v>173</v>
      </c>
      <c r="C29" s="96" t="s">
        <v>258</v>
      </c>
      <c r="D29" s="133">
        <v>2</v>
      </c>
    </row>
    <row r="30" spans="1:4" ht="15.9" customHeight="1" x14ac:dyDescent="0.3">
      <c r="A30" s="95" t="s">
        <v>211</v>
      </c>
      <c r="B30" s="95" t="s">
        <v>173</v>
      </c>
      <c r="C30" s="96" t="s">
        <v>212</v>
      </c>
      <c r="D30" s="133">
        <v>1</v>
      </c>
    </row>
    <row r="31" spans="1:4" s="82" customFormat="1" ht="15.9" customHeight="1" x14ac:dyDescent="0.3">
      <c r="A31" s="92" t="s">
        <v>259</v>
      </c>
      <c r="B31" s="92"/>
      <c r="C31" s="93"/>
      <c r="D31" s="136"/>
    </row>
    <row r="32" spans="1:4" ht="15.9" customHeight="1" x14ac:dyDescent="0.3">
      <c r="A32" s="95">
        <v>6.1</v>
      </c>
      <c r="B32" s="95" t="s">
        <v>162</v>
      </c>
      <c r="C32" s="96" t="s">
        <v>170</v>
      </c>
      <c r="D32" s="133">
        <v>1</v>
      </c>
    </row>
    <row r="33" spans="1:4" ht="15.9" customHeight="1" x14ac:dyDescent="0.3">
      <c r="A33" s="95" t="s">
        <v>175</v>
      </c>
      <c r="B33" s="95" t="s">
        <v>173</v>
      </c>
      <c r="C33" s="96" t="s">
        <v>176</v>
      </c>
      <c r="D33" s="97">
        <v>200</v>
      </c>
    </row>
    <row r="34" spans="1:4" s="82" customFormat="1" x14ac:dyDescent="0.3">
      <c r="A34" s="92" t="s">
        <v>260</v>
      </c>
      <c r="B34" s="92"/>
      <c r="C34" s="137"/>
      <c r="D34" s="138"/>
    </row>
    <row r="35" spans="1:4" x14ac:dyDescent="0.3">
      <c r="A35" s="95">
        <v>6.1</v>
      </c>
      <c r="B35" s="95" t="s">
        <v>162</v>
      </c>
      <c r="C35" s="100" t="s">
        <v>170</v>
      </c>
      <c r="D35" s="134">
        <v>1</v>
      </c>
    </row>
  </sheetData>
  <hyperlinks>
    <hyperlink ref="A4" r:id="rId1" xr:uid="{06DB8942-FF5F-964F-BC70-1E21AD5FF7A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9BA3-100F-4D76-9FBC-210BA413BF3B}">
  <dimension ref="A1:D19"/>
  <sheetViews>
    <sheetView zoomScale="135" workbookViewId="0">
      <selection activeCell="B22" sqref="B22"/>
    </sheetView>
  </sheetViews>
  <sheetFormatPr defaultColWidth="10.8984375" defaultRowHeight="15.6" x14ac:dyDescent="0.3"/>
  <cols>
    <col min="1" max="2" width="10.8984375" style="78"/>
    <col min="3" max="3" width="70.09765625" style="78" customWidth="1"/>
    <col min="4" max="4" width="14.8984375" style="83" customWidth="1"/>
    <col min="5" max="16384" width="10.8984375" style="78"/>
  </cols>
  <sheetData>
    <row r="1" spans="1:4" x14ac:dyDescent="0.3">
      <c r="A1" s="84" t="s">
        <v>0</v>
      </c>
      <c r="B1" s="75"/>
      <c r="C1" s="76"/>
      <c r="D1" s="77"/>
    </row>
    <row r="2" spans="1:4" x14ac:dyDescent="0.3">
      <c r="A2" s="157" t="s">
        <v>264</v>
      </c>
      <c r="B2" s="75"/>
      <c r="C2" s="76"/>
      <c r="D2" s="77"/>
    </row>
    <row r="3" spans="1:4" x14ac:dyDescent="0.3">
      <c r="A3" s="84" t="s">
        <v>154</v>
      </c>
      <c r="B3" s="75"/>
      <c r="C3" s="76"/>
      <c r="D3" s="77"/>
    </row>
    <row r="4" spans="1:4" x14ac:dyDescent="0.3">
      <c r="A4" s="79"/>
      <c r="B4" s="80"/>
      <c r="C4" s="76"/>
      <c r="D4" s="77"/>
    </row>
    <row r="5" spans="1:4" x14ac:dyDescent="0.3">
      <c r="A5" s="86" t="s">
        <v>156</v>
      </c>
      <c r="B5" s="86" t="s">
        <v>157</v>
      </c>
      <c r="C5" s="87" t="s">
        <v>158</v>
      </c>
      <c r="D5" s="88" t="s">
        <v>159</v>
      </c>
    </row>
    <row r="6" spans="1:4" s="81" customFormat="1" ht="15.9" customHeight="1" x14ac:dyDescent="0.3">
      <c r="A6" s="102" t="s">
        <v>160</v>
      </c>
      <c r="B6" s="102"/>
      <c r="C6" s="103"/>
      <c r="D6" s="159"/>
    </row>
    <row r="7" spans="1:4" customFormat="1" ht="14.4" x14ac:dyDescent="0.3">
      <c r="A7" s="161" t="s">
        <v>265</v>
      </c>
      <c r="B7" s="95"/>
      <c r="D7" s="160"/>
    </row>
    <row r="8" spans="1:4" customFormat="1" ht="14.4" x14ac:dyDescent="0.3">
      <c r="A8" s="158">
        <v>2.2999999999999998</v>
      </c>
      <c r="B8" s="95" t="s">
        <v>162</v>
      </c>
      <c r="C8" t="str">
        <f>VLOOKUP(Table13678910111213141516456[[#This Row],[Indicator no.]],'[16]2A OP indicators List_23Aug2020'!$F:$H,3,FALSE)</f>
        <v>Women represented in decision-making structures and processes (number) </v>
      </c>
      <c r="D8" s="160">
        <v>15</v>
      </c>
    </row>
    <row r="9" spans="1:4" customFormat="1" ht="14.4" x14ac:dyDescent="0.3">
      <c r="A9" s="158" t="s">
        <v>197</v>
      </c>
      <c r="B9" s="95" t="s">
        <v>173</v>
      </c>
      <c r="C9" t="str">
        <f>VLOOKUP(Table13678910111213141516456[[#This Row],[Indicator no.]],'[16]2A OP indicators List_23Aug2020'!$F:$H,3,FALSE)</f>
        <v>People enrolled in improved education and/or training (number) </v>
      </c>
      <c r="D9" s="160">
        <v>118000</v>
      </c>
    </row>
    <row r="10" spans="1:4" customFormat="1" ht="14.4" x14ac:dyDescent="0.3">
      <c r="A10" s="158" t="s">
        <v>261</v>
      </c>
      <c r="B10" s="95" t="s">
        <v>173</v>
      </c>
      <c r="C10" t="str">
        <f>VLOOKUP(Table13678910111213141516456[[#This Row],[Indicator no.]],'[16]2A OP indicators List_23Aug2020'!$F:$H,3,FALSE)</f>
        <v>Women and girls enrolled in STEM or nontraditional TVET (number)</v>
      </c>
      <c r="D10" s="160">
        <v>69145</v>
      </c>
    </row>
    <row r="11" spans="1:4" customFormat="1" ht="14.4" x14ac:dyDescent="0.3">
      <c r="A11" s="158" t="s">
        <v>262</v>
      </c>
      <c r="B11" s="95" t="s">
        <v>173</v>
      </c>
      <c r="C11" t="str">
        <f>VLOOKUP(Table13678910111213141516456[[#This Row],[Indicator no.]],'[16]2A OP indicators List_23Aug2020'!$F:$H,3,FALSE)</f>
        <v>Measures on gender equality supported in implementation (number)</v>
      </c>
      <c r="D11" s="160">
        <v>2</v>
      </c>
    </row>
    <row r="12" spans="1:4" customFormat="1" ht="14.4" x14ac:dyDescent="0.3">
      <c r="A12" s="158" t="s">
        <v>263</v>
      </c>
      <c r="B12" s="95" t="s">
        <v>173</v>
      </c>
      <c r="C12" t="str">
        <f>VLOOKUP(Table13678910111213141516456[[#This Row],[Indicator no.]],'[16]2A OP indicators List_23Aug2020'!$F:$H,3,FALSE)</f>
        <v>Rural infrastructure assets established or improved (number)</v>
      </c>
      <c r="D12" s="160">
        <v>30</v>
      </c>
    </row>
    <row r="13" spans="1:4" customFormat="1" ht="14.4" x14ac:dyDescent="0.3">
      <c r="A13" s="158" t="s">
        <v>175</v>
      </c>
      <c r="B13" s="95" t="s">
        <v>173</v>
      </c>
      <c r="C13" t="str">
        <f>VLOOKUP(Table13678910111213141516456[[#This Row],[Indicator no.]],'[16]2A OP indicators List_23Aug2020'!$F:$H,3,FALSE)</f>
        <v>Government officials with increased capacity to design, implement, monitor, and evaluate relevant measures (number)</v>
      </c>
      <c r="D13" s="160">
        <v>201</v>
      </c>
    </row>
    <row r="14" spans="1:4" ht="15.9" customHeight="1" x14ac:dyDescent="0.3">
      <c r="A14" s="102" t="s">
        <v>213</v>
      </c>
      <c r="B14" s="102"/>
      <c r="C14" s="103"/>
      <c r="D14" s="159"/>
    </row>
    <row r="15" spans="1:4" s="82" customFormat="1" ht="15.9" customHeight="1" x14ac:dyDescent="0.3">
      <c r="A15" s="102" t="s">
        <v>215</v>
      </c>
      <c r="B15" s="102"/>
      <c r="C15" s="103"/>
      <c r="D15" s="159"/>
    </row>
    <row r="16" spans="1:4" customFormat="1" ht="14.4" x14ac:dyDescent="0.3">
      <c r="A16" s="161" t="s">
        <v>266</v>
      </c>
      <c r="B16" s="95"/>
      <c r="D16" s="160"/>
    </row>
    <row r="17" spans="1:4" customFormat="1" ht="14.4" x14ac:dyDescent="0.3">
      <c r="A17" s="158">
        <v>6.1</v>
      </c>
      <c r="B17" s="95" t="s">
        <v>162</v>
      </c>
      <c r="C17" t="str">
        <f>VLOOKUP(Table13678910111213141516456[[#This Row],[Indicator no.]],'[16]2A OP indicators List_23Aug2020'!$F:$H,3,FALSE)</f>
        <v>Entities with improved management functions and financial stability (number) </v>
      </c>
      <c r="D17" s="160">
        <v>1</v>
      </c>
    </row>
    <row r="18" spans="1:4" customFormat="1" ht="14.4" x14ac:dyDescent="0.3">
      <c r="A18" s="158" t="s">
        <v>175</v>
      </c>
      <c r="B18" s="95" t="s">
        <v>173</v>
      </c>
      <c r="C18" t="str">
        <f>VLOOKUP(Table13678910111213141516456[[#This Row],[Indicator no.]],'[16]2A OP indicators List_23Aug2020'!$F:$H,3,FALSE)</f>
        <v>Government officials with increased capacity to design, implement, monitor, and evaluate relevant measures (number)</v>
      </c>
      <c r="D18" s="160">
        <v>9</v>
      </c>
    </row>
    <row r="19" spans="1:4" customFormat="1" ht="14.4" x14ac:dyDescent="0.3">
      <c r="A19" s="158" t="s">
        <v>194</v>
      </c>
      <c r="B19" s="95" t="s">
        <v>173</v>
      </c>
      <c r="C19" t="str">
        <f>VLOOKUP(Table13678910111213141516456[[#This Row],[Indicator no.]],'[16]2A OP indicators List_23Aug2020'!$F:$H,3,FALSE)</f>
        <v>Measures supported in implementation to strengthen subnational entities' ability to better manage their public finances (number)</v>
      </c>
      <c r="D19" s="160">
        <v>1</v>
      </c>
    </row>
  </sheetData>
  <hyperlinks>
    <hyperlink ref="A2" r:id="rId1" xr:uid="{6F08D99A-938D-4FB2-A336-F10FBA477FF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D7EE-7B89-1249-A606-2904BCD2B2C4}">
  <dimension ref="A1:G113"/>
  <sheetViews>
    <sheetView tabSelected="1" topLeftCell="A95" zoomScale="110" zoomScaleNormal="110" workbookViewId="0">
      <selection activeCell="E103" sqref="E103"/>
    </sheetView>
  </sheetViews>
  <sheetFormatPr defaultColWidth="10.8984375" defaultRowHeight="15.6" x14ac:dyDescent="0.3"/>
  <cols>
    <col min="1" max="1" width="14" style="78" customWidth="1"/>
    <col min="2" max="2" width="10.8984375" style="78"/>
    <col min="3" max="3" width="70.09765625" style="78" customWidth="1"/>
    <col min="4" max="4" width="14.8984375" style="83" customWidth="1"/>
    <col min="5" max="16384" width="10.8984375" style="78"/>
  </cols>
  <sheetData>
    <row r="1" spans="1:7" x14ac:dyDescent="0.3">
      <c r="A1" s="84" t="s">
        <v>0</v>
      </c>
      <c r="B1" s="75"/>
      <c r="C1" s="76"/>
      <c r="D1" s="77"/>
    </row>
    <row r="2" spans="1:7" x14ac:dyDescent="0.3">
      <c r="A2" s="125">
        <v>2019</v>
      </c>
      <c r="B2" s="75"/>
      <c r="C2" s="76"/>
      <c r="D2" s="77"/>
    </row>
    <row r="3" spans="1:7" x14ac:dyDescent="0.3">
      <c r="A3" s="105" t="s">
        <v>222</v>
      </c>
      <c r="B3" s="106" t="s">
        <v>157</v>
      </c>
      <c r="C3" s="106" t="s">
        <v>223</v>
      </c>
      <c r="D3" s="107" t="s">
        <v>224</v>
      </c>
      <c r="E3" s="107" t="s">
        <v>225</v>
      </c>
      <c r="F3" s="107" t="s">
        <v>226</v>
      </c>
      <c r="G3" s="108" t="s">
        <v>227</v>
      </c>
    </row>
    <row r="4" spans="1:7" x14ac:dyDescent="0.3">
      <c r="A4" s="109" t="s">
        <v>228</v>
      </c>
      <c r="B4" s="119"/>
      <c r="C4" s="120"/>
      <c r="D4" s="110"/>
      <c r="E4" s="75"/>
      <c r="F4" s="75"/>
      <c r="G4" s="112"/>
    </row>
    <row r="5" spans="1:7" ht="27.6" x14ac:dyDescent="0.3">
      <c r="A5" s="121">
        <v>1.1000000000000001</v>
      </c>
      <c r="B5" s="95" t="s">
        <v>162</v>
      </c>
      <c r="C5" s="100" t="s">
        <v>163</v>
      </c>
      <c r="D5" s="101">
        <v>62705</v>
      </c>
      <c r="E5" s="101">
        <v>0</v>
      </c>
      <c r="F5" s="111">
        <v>0</v>
      </c>
      <c r="G5" s="112">
        <f>SUM(D5:F5)</f>
        <v>62705</v>
      </c>
    </row>
    <row r="6" spans="1:7" x14ac:dyDescent="0.3">
      <c r="A6" s="121">
        <v>1.2</v>
      </c>
      <c r="B6" s="95" t="s">
        <v>162</v>
      </c>
      <c r="C6" s="100" t="s">
        <v>164</v>
      </c>
      <c r="D6" s="101">
        <f>400+14256.13</f>
        <v>14656.13</v>
      </c>
      <c r="E6" s="101">
        <v>0</v>
      </c>
      <c r="F6" s="111">
        <v>0</v>
      </c>
      <c r="G6" s="112">
        <f t="shared" ref="G6:G40" si="0">SUM(D6:F6)</f>
        <v>14656.13</v>
      </c>
    </row>
    <row r="7" spans="1:7" x14ac:dyDescent="0.3">
      <c r="A7" s="121">
        <v>1.3</v>
      </c>
      <c r="B7" s="95" t="s">
        <v>162</v>
      </c>
      <c r="C7" s="100" t="s">
        <v>165</v>
      </c>
      <c r="D7" s="101">
        <v>36807.834999999999</v>
      </c>
      <c r="E7" s="101">
        <v>0</v>
      </c>
      <c r="F7" s="111">
        <v>0</v>
      </c>
      <c r="G7" s="112">
        <f t="shared" si="0"/>
        <v>36807.834999999999</v>
      </c>
    </row>
    <row r="8" spans="1:7" x14ac:dyDescent="0.3">
      <c r="A8" s="121" t="s">
        <v>197</v>
      </c>
      <c r="B8" s="95" t="s">
        <v>173</v>
      </c>
      <c r="C8" s="100" t="s">
        <v>198</v>
      </c>
      <c r="D8" s="101">
        <v>17503</v>
      </c>
      <c r="E8" s="101">
        <v>0</v>
      </c>
      <c r="F8" s="111">
        <v>0</v>
      </c>
      <c r="G8" s="112">
        <f t="shared" si="0"/>
        <v>17503</v>
      </c>
    </row>
    <row r="9" spans="1:7" x14ac:dyDescent="0.3">
      <c r="A9" s="121" t="s">
        <v>199</v>
      </c>
      <c r="B9" s="95" t="s">
        <v>173</v>
      </c>
      <c r="C9" s="100" t="s">
        <v>200</v>
      </c>
      <c r="D9" s="101">
        <v>3</v>
      </c>
      <c r="E9" s="101">
        <v>0</v>
      </c>
      <c r="F9" s="111">
        <v>0</v>
      </c>
      <c r="G9" s="112">
        <f t="shared" si="0"/>
        <v>3</v>
      </c>
    </row>
    <row r="10" spans="1:7" x14ac:dyDescent="0.3">
      <c r="A10" s="121" t="s">
        <v>201</v>
      </c>
      <c r="B10" s="95" t="s">
        <v>173</v>
      </c>
      <c r="C10" s="100" t="s">
        <v>202</v>
      </c>
      <c r="D10" s="101">
        <v>27</v>
      </c>
      <c r="E10" s="101">
        <v>0</v>
      </c>
      <c r="F10" s="111">
        <v>0</v>
      </c>
      <c r="G10" s="112">
        <f t="shared" si="0"/>
        <v>27</v>
      </c>
    </row>
    <row r="11" spans="1:7" x14ac:dyDescent="0.3">
      <c r="A11" s="109" t="s">
        <v>229</v>
      </c>
      <c r="B11" s="119"/>
      <c r="C11" s="120"/>
      <c r="D11" s="113"/>
      <c r="E11" s="101"/>
      <c r="F11" s="111"/>
      <c r="G11" s="112"/>
    </row>
    <row r="12" spans="1:7" x14ac:dyDescent="0.3">
      <c r="A12" s="121">
        <v>2.1</v>
      </c>
      <c r="B12" s="95" t="s">
        <v>162</v>
      </c>
      <c r="C12" s="100" t="s">
        <v>166</v>
      </c>
      <c r="D12" s="101">
        <f>35+7</f>
        <v>42</v>
      </c>
      <c r="E12" s="101">
        <v>0</v>
      </c>
      <c r="F12" s="111">
        <v>0</v>
      </c>
      <c r="G12" s="112">
        <f t="shared" si="0"/>
        <v>42</v>
      </c>
    </row>
    <row r="13" spans="1:7" x14ac:dyDescent="0.3">
      <c r="A13" s="121">
        <v>2.4</v>
      </c>
      <c r="B13" s="95" t="s">
        <v>162</v>
      </c>
      <c r="C13" s="100" t="s">
        <v>167</v>
      </c>
      <c r="D13" s="101">
        <v>31389</v>
      </c>
      <c r="E13" s="101">
        <v>0</v>
      </c>
      <c r="F13" s="111">
        <v>0</v>
      </c>
      <c r="G13" s="112">
        <f t="shared" si="0"/>
        <v>31389</v>
      </c>
    </row>
    <row r="14" spans="1:7" x14ac:dyDescent="0.3">
      <c r="A14" s="121" t="s">
        <v>203</v>
      </c>
      <c r="B14" s="95" t="s">
        <v>173</v>
      </c>
      <c r="C14" s="100" t="s">
        <v>204</v>
      </c>
      <c r="D14" s="101">
        <v>7400</v>
      </c>
      <c r="E14" s="101">
        <v>0</v>
      </c>
      <c r="F14" s="111">
        <v>0</v>
      </c>
      <c r="G14" s="112">
        <f t="shared" si="0"/>
        <v>7400</v>
      </c>
    </row>
    <row r="15" spans="1:7" ht="27.6" x14ac:dyDescent="0.3">
      <c r="A15" s="121" t="s">
        <v>205</v>
      </c>
      <c r="B15" s="95" t="s">
        <v>173</v>
      </c>
      <c r="C15" s="100" t="s">
        <v>206</v>
      </c>
      <c r="D15" s="101">
        <v>239</v>
      </c>
      <c r="E15" s="101">
        <v>0</v>
      </c>
      <c r="F15" s="111">
        <v>0</v>
      </c>
      <c r="G15" s="112">
        <f t="shared" si="0"/>
        <v>239</v>
      </c>
    </row>
    <row r="16" spans="1:7" x14ac:dyDescent="0.3">
      <c r="A16" s="121" t="s">
        <v>172</v>
      </c>
      <c r="B16" s="95" t="s">
        <v>173</v>
      </c>
      <c r="C16" s="100" t="s">
        <v>174</v>
      </c>
      <c r="D16" s="101">
        <v>31389</v>
      </c>
      <c r="E16" s="101">
        <v>0</v>
      </c>
      <c r="F16" s="111">
        <v>0</v>
      </c>
      <c r="G16" s="112">
        <f t="shared" si="0"/>
        <v>31389</v>
      </c>
    </row>
    <row r="17" spans="1:7" ht="27.6" x14ac:dyDescent="0.3">
      <c r="A17" s="121" t="s">
        <v>182</v>
      </c>
      <c r="B17" s="95" t="s">
        <v>173</v>
      </c>
      <c r="C17" s="100" t="s">
        <v>183</v>
      </c>
      <c r="D17" s="101">
        <v>3</v>
      </c>
      <c r="E17" s="101">
        <v>0</v>
      </c>
      <c r="F17" s="111">
        <v>0</v>
      </c>
      <c r="G17" s="112">
        <f t="shared" si="0"/>
        <v>3</v>
      </c>
    </row>
    <row r="18" spans="1:7" x14ac:dyDescent="0.3">
      <c r="A18" s="109" t="s">
        <v>230</v>
      </c>
      <c r="B18" s="119"/>
      <c r="C18" s="120"/>
      <c r="D18" s="110"/>
      <c r="E18" s="101"/>
      <c r="F18" s="111"/>
      <c r="G18" s="112"/>
    </row>
    <row r="19" spans="1:7" x14ac:dyDescent="0.3">
      <c r="A19" s="121">
        <v>3.3</v>
      </c>
      <c r="B19" s="95" t="s">
        <v>162</v>
      </c>
      <c r="C19" s="100" t="s">
        <v>178</v>
      </c>
      <c r="D19" s="101">
        <v>293800</v>
      </c>
      <c r="E19" s="101">
        <v>0</v>
      </c>
      <c r="F19" s="111">
        <v>0</v>
      </c>
      <c r="G19" s="112">
        <f t="shared" si="0"/>
        <v>293800</v>
      </c>
    </row>
    <row r="20" spans="1:7" x14ac:dyDescent="0.3">
      <c r="A20" s="121" t="s">
        <v>184</v>
      </c>
      <c r="B20" s="95" t="s">
        <v>173</v>
      </c>
      <c r="C20" s="100" t="s">
        <v>185</v>
      </c>
      <c r="D20" s="101">
        <v>2</v>
      </c>
      <c r="E20" s="101">
        <v>0</v>
      </c>
      <c r="F20" s="111">
        <v>0</v>
      </c>
      <c r="G20" s="112">
        <f t="shared" si="0"/>
        <v>2</v>
      </c>
    </row>
    <row r="21" spans="1:7" x14ac:dyDescent="0.3">
      <c r="A21" s="109" t="s">
        <v>231</v>
      </c>
      <c r="B21" s="95"/>
      <c r="C21" s="100"/>
      <c r="D21" s="114"/>
      <c r="E21" s="101"/>
      <c r="F21" s="111"/>
      <c r="G21" s="112"/>
    </row>
    <row r="22" spans="1:7" x14ac:dyDescent="0.3">
      <c r="A22" s="121">
        <v>4.0999999999999996</v>
      </c>
      <c r="B22" s="95" t="s">
        <v>162</v>
      </c>
      <c r="C22" s="100" t="s">
        <v>179</v>
      </c>
      <c r="D22" s="101">
        <v>213230</v>
      </c>
      <c r="E22" s="101">
        <v>0</v>
      </c>
      <c r="F22" s="111">
        <v>0</v>
      </c>
      <c r="G22" s="112">
        <f t="shared" si="0"/>
        <v>213230</v>
      </c>
    </row>
    <row r="23" spans="1:7" x14ac:dyDescent="0.3">
      <c r="A23" s="121">
        <v>4.2</v>
      </c>
      <c r="B23" s="95" t="s">
        <v>162</v>
      </c>
      <c r="C23" s="100" t="s">
        <v>180</v>
      </c>
      <c r="D23" s="101">
        <v>6</v>
      </c>
      <c r="E23" s="101">
        <v>0</v>
      </c>
      <c r="F23" s="111">
        <v>0</v>
      </c>
      <c r="G23" s="112">
        <f t="shared" si="0"/>
        <v>6</v>
      </c>
    </row>
    <row r="24" spans="1:7" x14ac:dyDescent="0.3">
      <c r="A24" s="121" t="s">
        <v>186</v>
      </c>
      <c r="B24" s="95" t="s">
        <v>173</v>
      </c>
      <c r="C24" s="100" t="s">
        <v>187</v>
      </c>
      <c r="D24" s="101">
        <v>6</v>
      </c>
      <c r="E24" s="101">
        <v>0</v>
      </c>
      <c r="F24" s="111">
        <v>0</v>
      </c>
      <c r="G24" s="112">
        <f t="shared" si="0"/>
        <v>6</v>
      </c>
    </row>
    <row r="25" spans="1:7" x14ac:dyDescent="0.3">
      <c r="A25" s="121" t="s">
        <v>188</v>
      </c>
      <c r="B25" s="95" t="s">
        <v>173</v>
      </c>
      <c r="C25" s="100" t="s">
        <v>189</v>
      </c>
      <c r="D25" s="101">
        <v>3</v>
      </c>
      <c r="E25" s="101">
        <v>0</v>
      </c>
      <c r="F25" s="111">
        <v>0</v>
      </c>
      <c r="G25" s="112">
        <f t="shared" si="0"/>
        <v>3</v>
      </c>
    </row>
    <row r="26" spans="1:7" x14ac:dyDescent="0.3">
      <c r="A26" s="121" t="s">
        <v>190</v>
      </c>
      <c r="B26" s="95" t="s">
        <v>173</v>
      </c>
      <c r="C26" s="100" t="s">
        <v>191</v>
      </c>
      <c r="D26" s="101">
        <v>1</v>
      </c>
      <c r="E26" s="101">
        <v>0</v>
      </c>
      <c r="F26" s="111">
        <v>0</v>
      </c>
      <c r="G26" s="112">
        <f t="shared" si="0"/>
        <v>1</v>
      </c>
    </row>
    <row r="27" spans="1:7" x14ac:dyDescent="0.3">
      <c r="A27" s="109" t="s">
        <v>232</v>
      </c>
      <c r="B27" s="119"/>
      <c r="C27" s="120"/>
      <c r="D27" s="110"/>
      <c r="E27" s="101"/>
      <c r="F27" s="111"/>
      <c r="G27" s="112"/>
    </row>
    <row r="28" spans="1:7" x14ac:dyDescent="0.3">
      <c r="A28" s="121">
        <v>5.0999999999999996</v>
      </c>
      <c r="B28" s="95" t="s">
        <v>162</v>
      </c>
      <c r="C28" s="100" t="s">
        <v>168</v>
      </c>
      <c r="D28" s="101">
        <v>62705</v>
      </c>
      <c r="E28" s="101">
        <v>0</v>
      </c>
      <c r="F28" s="111">
        <v>0</v>
      </c>
      <c r="G28" s="112">
        <f t="shared" si="0"/>
        <v>62705</v>
      </c>
    </row>
    <row r="29" spans="1:7" x14ac:dyDescent="0.3">
      <c r="A29" s="121">
        <v>5.2</v>
      </c>
      <c r="B29" s="95" t="s">
        <v>162</v>
      </c>
      <c r="C29" s="100" t="s">
        <v>169</v>
      </c>
      <c r="D29" s="101">
        <v>62000</v>
      </c>
      <c r="E29" s="101">
        <v>0</v>
      </c>
      <c r="F29" s="111">
        <v>0</v>
      </c>
      <c r="G29" s="112">
        <f t="shared" si="0"/>
        <v>62000</v>
      </c>
    </row>
    <row r="30" spans="1:7" x14ac:dyDescent="0.3">
      <c r="A30" s="109" t="s">
        <v>233</v>
      </c>
      <c r="B30" s="119"/>
      <c r="C30" s="120"/>
      <c r="D30" s="113"/>
      <c r="E30" s="101"/>
      <c r="F30" s="111"/>
      <c r="G30" s="112"/>
    </row>
    <row r="31" spans="1:7" x14ac:dyDescent="0.3">
      <c r="A31" s="121">
        <v>6.1</v>
      </c>
      <c r="B31" s="95" t="s">
        <v>162</v>
      </c>
      <c r="C31" s="100" t="s">
        <v>170</v>
      </c>
      <c r="D31" s="101">
        <f>1+6</f>
        <v>7</v>
      </c>
      <c r="E31" s="101">
        <v>0</v>
      </c>
      <c r="F31" s="111">
        <v>0</v>
      </c>
      <c r="G31" s="112">
        <f t="shared" si="0"/>
        <v>7</v>
      </c>
    </row>
    <row r="32" spans="1:7" x14ac:dyDescent="0.3">
      <c r="A32" s="121">
        <v>6.2</v>
      </c>
      <c r="B32" s="95" t="s">
        <v>162</v>
      </c>
      <c r="C32" s="100" t="s">
        <v>181</v>
      </c>
      <c r="D32" s="101">
        <v>6</v>
      </c>
      <c r="E32" s="101">
        <v>0</v>
      </c>
      <c r="F32" s="111">
        <v>0</v>
      </c>
      <c r="G32" s="112">
        <f t="shared" si="0"/>
        <v>6</v>
      </c>
    </row>
    <row r="33" spans="1:7" ht="27.6" x14ac:dyDescent="0.3">
      <c r="A33" s="121" t="s">
        <v>175</v>
      </c>
      <c r="B33" s="95" t="s">
        <v>173</v>
      </c>
      <c r="C33" s="99" t="s">
        <v>176</v>
      </c>
      <c r="D33" s="101">
        <f>613+32+70</f>
        <v>715</v>
      </c>
      <c r="E33" s="101">
        <v>0</v>
      </c>
      <c r="F33" s="111">
        <v>0</v>
      </c>
      <c r="G33" s="112">
        <f t="shared" si="0"/>
        <v>715</v>
      </c>
    </row>
    <row r="34" spans="1:7" ht="27.6" x14ac:dyDescent="0.3">
      <c r="A34" s="121" t="s">
        <v>207</v>
      </c>
      <c r="B34" s="95" t="s">
        <v>173</v>
      </c>
      <c r="C34" s="100" t="s">
        <v>208</v>
      </c>
      <c r="D34" s="101">
        <v>26</v>
      </c>
      <c r="E34" s="101">
        <v>0</v>
      </c>
      <c r="F34" s="111">
        <v>0</v>
      </c>
      <c r="G34" s="112">
        <f t="shared" si="0"/>
        <v>26</v>
      </c>
    </row>
    <row r="35" spans="1:7" ht="27.6" x14ac:dyDescent="0.3">
      <c r="A35" s="121" t="s">
        <v>209</v>
      </c>
      <c r="B35" s="95" t="s">
        <v>173</v>
      </c>
      <c r="C35" s="100" t="s">
        <v>210</v>
      </c>
      <c r="D35" s="101">
        <v>1</v>
      </c>
      <c r="E35" s="101">
        <v>0</v>
      </c>
      <c r="F35" s="111">
        <v>0</v>
      </c>
      <c r="G35" s="112">
        <f t="shared" si="0"/>
        <v>1</v>
      </c>
    </row>
    <row r="36" spans="1:7" ht="27.6" x14ac:dyDescent="0.3">
      <c r="A36" s="121" t="s">
        <v>192</v>
      </c>
      <c r="B36" s="95" t="s">
        <v>173</v>
      </c>
      <c r="C36" s="100" t="s">
        <v>193</v>
      </c>
      <c r="D36" s="101">
        <v>2</v>
      </c>
      <c r="E36" s="101">
        <v>0</v>
      </c>
      <c r="F36" s="111">
        <v>0</v>
      </c>
      <c r="G36" s="112">
        <f t="shared" si="0"/>
        <v>2</v>
      </c>
    </row>
    <row r="37" spans="1:7" ht="27.6" x14ac:dyDescent="0.3">
      <c r="A37" s="121" t="s">
        <v>194</v>
      </c>
      <c r="B37" s="95" t="s">
        <v>173</v>
      </c>
      <c r="C37" s="100" t="s">
        <v>195</v>
      </c>
      <c r="D37" s="101">
        <v>1</v>
      </c>
      <c r="E37" s="101">
        <v>0</v>
      </c>
      <c r="F37" s="111">
        <v>0</v>
      </c>
      <c r="G37" s="112">
        <f t="shared" si="0"/>
        <v>1</v>
      </c>
    </row>
    <row r="38" spans="1:7" x14ac:dyDescent="0.3">
      <c r="A38" s="118" t="s">
        <v>234</v>
      </c>
      <c r="B38" s="119"/>
      <c r="C38" s="120"/>
      <c r="D38" s="110"/>
      <c r="E38" s="101"/>
      <c r="F38" s="111"/>
      <c r="G38" s="112"/>
    </row>
    <row r="39" spans="1:7" x14ac:dyDescent="0.3">
      <c r="A39" s="121">
        <v>7.2</v>
      </c>
      <c r="B39" s="95" t="s">
        <v>162</v>
      </c>
      <c r="C39" s="100" t="s">
        <v>171</v>
      </c>
      <c r="D39" s="101">
        <v>115211764.70588236</v>
      </c>
      <c r="E39" s="101">
        <v>0</v>
      </c>
      <c r="F39" s="111">
        <v>0</v>
      </c>
      <c r="G39" s="112">
        <f t="shared" si="0"/>
        <v>115211764.70588236</v>
      </c>
    </row>
    <row r="40" spans="1:7" ht="27.6" x14ac:dyDescent="0.3">
      <c r="A40" s="122" t="s">
        <v>211</v>
      </c>
      <c r="B40" s="123" t="s">
        <v>173</v>
      </c>
      <c r="C40" s="124" t="s">
        <v>212</v>
      </c>
      <c r="D40" s="115">
        <v>6</v>
      </c>
      <c r="E40" s="115">
        <v>0</v>
      </c>
      <c r="F40" s="116">
        <v>0</v>
      </c>
      <c r="G40" s="117">
        <f t="shared" si="0"/>
        <v>6</v>
      </c>
    </row>
    <row r="41" spans="1:7" x14ac:dyDescent="0.3">
      <c r="A41" s="95"/>
      <c r="B41" s="95"/>
      <c r="C41" s="100"/>
      <c r="D41" s="101"/>
      <c r="E41" s="101"/>
    </row>
    <row r="42" spans="1:7" x14ac:dyDescent="0.3">
      <c r="A42" s="126">
        <v>2020</v>
      </c>
    </row>
    <row r="43" spans="1:7" x14ac:dyDescent="0.3">
      <c r="A43" s="105" t="s">
        <v>222</v>
      </c>
      <c r="B43" s="106" t="s">
        <v>157</v>
      </c>
      <c r="C43" s="106" t="s">
        <v>223</v>
      </c>
      <c r="D43" s="107" t="s">
        <v>224</v>
      </c>
      <c r="E43" s="107" t="s">
        <v>225</v>
      </c>
      <c r="F43" s="107" t="s">
        <v>226</v>
      </c>
      <c r="G43" s="108" t="s">
        <v>227</v>
      </c>
    </row>
    <row r="44" spans="1:7" x14ac:dyDescent="0.3">
      <c r="A44" s="109" t="s">
        <v>228</v>
      </c>
      <c r="B44" s="119"/>
      <c r="C44" s="120"/>
      <c r="D44" s="110"/>
      <c r="E44" s="75"/>
      <c r="F44" s="75"/>
      <c r="G44" s="112"/>
    </row>
    <row r="45" spans="1:7" x14ac:dyDescent="0.3">
      <c r="A45" s="121" t="s">
        <v>220</v>
      </c>
      <c r="B45" s="95" t="s">
        <v>173</v>
      </c>
      <c r="C45" s="100" t="s">
        <v>221</v>
      </c>
      <c r="D45" s="101">
        <v>120</v>
      </c>
      <c r="E45" s="101">
        <v>0</v>
      </c>
      <c r="F45" s="111">
        <v>0</v>
      </c>
      <c r="G45" s="112">
        <f>SUM(D45:F45)</f>
        <v>120</v>
      </c>
    </row>
    <row r="46" spans="1:7" x14ac:dyDescent="0.3">
      <c r="A46" s="109" t="s">
        <v>230</v>
      </c>
      <c r="B46" s="119"/>
      <c r="C46" s="120"/>
      <c r="D46" s="110"/>
      <c r="E46" s="101"/>
      <c r="F46" s="111"/>
      <c r="G46" s="112"/>
    </row>
    <row r="47" spans="1:7" x14ac:dyDescent="0.3">
      <c r="A47" s="121">
        <v>3.1</v>
      </c>
      <c r="B47" s="95" t="s">
        <v>162</v>
      </c>
      <c r="C47" s="100" t="s">
        <v>219</v>
      </c>
      <c r="D47" s="101">
        <v>111948</v>
      </c>
      <c r="E47" s="101">
        <v>0</v>
      </c>
      <c r="F47" s="111">
        <v>0</v>
      </c>
      <c r="G47" s="112">
        <f t="shared" ref="G47" si="1">SUM(D47:F47)</f>
        <v>111948</v>
      </c>
    </row>
    <row r="48" spans="1:7" x14ac:dyDescent="0.3">
      <c r="A48" s="109" t="s">
        <v>233</v>
      </c>
      <c r="B48" s="119"/>
      <c r="C48" s="120"/>
      <c r="D48" s="113"/>
      <c r="E48" s="101"/>
      <c r="F48" s="111"/>
      <c r="G48" s="112"/>
    </row>
    <row r="49" spans="1:7" x14ac:dyDescent="0.3">
      <c r="A49" s="122">
        <v>6.2</v>
      </c>
      <c r="B49" s="123" t="s">
        <v>162</v>
      </c>
      <c r="C49" s="124" t="s">
        <v>181</v>
      </c>
      <c r="D49" s="115">
        <v>1</v>
      </c>
      <c r="E49" s="115">
        <v>0</v>
      </c>
      <c r="F49" s="116">
        <v>0</v>
      </c>
      <c r="G49" s="117">
        <f t="shared" ref="G49" si="2">SUM(D49:F49)</f>
        <v>1</v>
      </c>
    </row>
    <row r="51" spans="1:7" x14ac:dyDescent="0.3">
      <c r="A51" s="125">
        <v>2021</v>
      </c>
      <c r="B51" s="75"/>
      <c r="C51" s="76"/>
      <c r="D51" s="77"/>
    </row>
    <row r="52" spans="1:7" x14ac:dyDescent="0.3">
      <c r="A52" s="105" t="s">
        <v>222</v>
      </c>
      <c r="B52" s="106" t="s">
        <v>157</v>
      </c>
      <c r="C52" s="106" t="s">
        <v>223</v>
      </c>
      <c r="D52" s="107" t="s">
        <v>224</v>
      </c>
      <c r="E52" s="107" t="s">
        <v>225</v>
      </c>
      <c r="F52" s="107" t="s">
        <v>226</v>
      </c>
      <c r="G52" s="108" t="s">
        <v>227</v>
      </c>
    </row>
    <row r="53" spans="1:7" x14ac:dyDescent="0.3">
      <c r="A53" s="109" t="s">
        <v>228</v>
      </c>
      <c r="B53" s="119"/>
      <c r="C53" s="120"/>
      <c r="D53" s="110"/>
      <c r="E53" s="75"/>
      <c r="F53" s="75"/>
      <c r="G53" s="112"/>
    </row>
    <row r="54" spans="1:7" ht="27.6" x14ac:dyDescent="0.3">
      <c r="A54" s="121">
        <v>1.1000000000000001</v>
      </c>
      <c r="B54" s="95" t="s">
        <v>162</v>
      </c>
      <c r="C54" s="100" t="s">
        <v>163</v>
      </c>
      <c r="D54" s="101">
        <v>71465</v>
      </c>
      <c r="E54" s="101">
        <v>0</v>
      </c>
      <c r="F54" s="111">
        <v>0</v>
      </c>
      <c r="G54" s="112">
        <f>SUM(D54:F54)</f>
        <v>71465</v>
      </c>
    </row>
    <row r="55" spans="1:7" x14ac:dyDescent="0.3">
      <c r="A55" s="121" t="s">
        <v>197</v>
      </c>
      <c r="B55" s="95" t="s">
        <v>173</v>
      </c>
      <c r="C55" s="100" t="s">
        <v>198</v>
      </c>
      <c r="D55" s="101">
        <v>61218</v>
      </c>
      <c r="E55" s="101">
        <v>0</v>
      </c>
      <c r="F55" s="111">
        <v>0</v>
      </c>
      <c r="G55" s="112">
        <f t="shared" ref="G55:G57" si="3">SUM(D55:F55)</f>
        <v>61218</v>
      </c>
    </row>
    <row r="56" spans="1:7" x14ac:dyDescent="0.3">
      <c r="A56" s="121" t="s">
        <v>241</v>
      </c>
      <c r="B56" s="95" t="s">
        <v>173</v>
      </c>
      <c r="C56" s="100" t="s">
        <v>242</v>
      </c>
      <c r="D56" s="101">
        <v>1</v>
      </c>
      <c r="E56" s="101">
        <v>0</v>
      </c>
      <c r="F56" s="111">
        <v>0</v>
      </c>
      <c r="G56" s="112">
        <f t="shared" si="3"/>
        <v>1</v>
      </c>
    </row>
    <row r="57" spans="1:7" x14ac:dyDescent="0.3">
      <c r="A57" s="121" t="s">
        <v>220</v>
      </c>
      <c r="B57" s="95" t="s">
        <v>173</v>
      </c>
      <c r="C57" s="100" t="s">
        <v>221</v>
      </c>
      <c r="D57" s="101">
        <v>96</v>
      </c>
      <c r="E57" s="101">
        <v>0</v>
      </c>
      <c r="F57" s="111">
        <v>0</v>
      </c>
      <c r="G57" s="112">
        <f t="shared" si="3"/>
        <v>96</v>
      </c>
    </row>
    <row r="58" spans="1:7" x14ac:dyDescent="0.3">
      <c r="A58" s="109" t="s">
        <v>229</v>
      </c>
      <c r="B58" s="119"/>
      <c r="C58" s="120"/>
      <c r="D58" s="113"/>
      <c r="E58" s="101"/>
      <c r="F58" s="111"/>
      <c r="G58" s="112"/>
    </row>
    <row r="59" spans="1:7" x14ac:dyDescent="0.3">
      <c r="A59" s="121" t="s">
        <v>203</v>
      </c>
      <c r="B59" s="95" t="s">
        <v>173</v>
      </c>
      <c r="C59" s="100" t="s">
        <v>204</v>
      </c>
      <c r="D59" s="101">
        <v>9137</v>
      </c>
      <c r="E59" s="101">
        <v>0</v>
      </c>
      <c r="F59" s="111">
        <v>0</v>
      </c>
      <c r="G59" s="112">
        <f t="shared" ref="G59:G61" si="4">SUM(D59:F59)</f>
        <v>9137</v>
      </c>
    </row>
    <row r="60" spans="1:7" x14ac:dyDescent="0.3">
      <c r="A60" s="109" t="s">
        <v>230</v>
      </c>
      <c r="B60" s="95"/>
      <c r="C60" s="100"/>
      <c r="D60" s="101"/>
      <c r="E60" s="101">
        <v>0</v>
      </c>
      <c r="F60" s="111">
        <v>0</v>
      </c>
      <c r="G60" s="112">
        <f t="shared" si="4"/>
        <v>0</v>
      </c>
    </row>
    <row r="61" spans="1:7" x14ac:dyDescent="0.3">
      <c r="A61" s="121" t="s">
        <v>238</v>
      </c>
      <c r="B61" s="95" t="s">
        <v>173</v>
      </c>
      <c r="C61" s="100" t="s">
        <v>239</v>
      </c>
      <c r="D61" s="101">
        <v>4060000</v>
      </c>
      <c r="E61" s="101">
        <v>0</v>
      </c>
      <c r="F61" s="111">
        <v>0</v>
      </c>
      <c r="G61" s="112">
        <f t="shared" si="4"/>
        <v>4060000</v>
      </c>
    </row>
    <row r="62" spans="1:7" x14ac:dyDescent="0.3">
      <c r="A62" s="109" t="s">
        <v>231</v>
      </c>
      <c r="B62" s="95"/>
      <c r="C62" s="100"/>
      <c r="D62" s="101"/>
      <c r="E62" s="101"/>
      <c r="F62" s="111"/>
      <c r="G62" s="112"/>
    </row>
    <row r="63" spans="1:7" x14ac:dyDescent="0.3">
      <c r="A63" s="121" t="s">
        <v>188</v>
      </c>
      <c r="B63" s="95" t="s">
        <v>173</v>
      </c>
      <c r="C63" s="100" t="s">
        <v>189</v>
      </c>
      <c r="D63" s="101">
        <v>2</v>
      </c>
      <c r="E63" s="101"/>
      <c r="F63" s="111"/>
      <c r="G63" s="112"/>
    </row>
    <row r="64" spans="1:7" x14ac:dyDescent="0.3">
      <c r="A64" s="109" t="s">
        <v>233</v>
      </c>
      <c r="B64" s="119"/>
      <c r="C64" s="120"/>
      <c r="D64" s="113"/>
      <c r="E64" s="101"/>
      <c r="F64" s="111"/>
      <c r="G64" s="112"/>
    </row>
    <row r="65" spans="1:7" x14ac:dyDescent="0.3">
      <c r="A65" s="121">
        <v>6.1</v>
      </c>
      <c r="B65" s="95" t="s">
        <v>162</v>
      </c>
      <c r="C65" s="100" t="s">
        <v>170</v>
      </c>
      <c r="D65" s="101">
        <v>0</v>
      </c>
      <c r="E65" s="101">
        <v>0</v>
      </c>
      <c r="F65" s="130">
        <v>0</v>
      </c>
      <c r="G65" s="112">
        <f t="shared" ref="G65:G68" si="5">SUM(D65:F65)</f>
        <v>0</v>
      </c>
    </row>
    <row r="66" spans="1:7" x14ac:dyDescent="0.3">
      <c r="A66" s="121">
        <v>6.2</v>
      </c>
      <c r="B66" s="95" t="s">
        <v>162</v>
      </c>
      <c r="C66" s="100" t="s">
        <v>181</v>
      </c>
      <c r="D66" s="101">
        <v>59</v>
      </c>
      <c r="E66" s="101">
        <v>0</v>
      </c>
      <c r="F66" s="111">
        <v>0</v>
      </c>
      <c r="G66" s="112">
        <f t="shared" si="5"/>
        <v>59</v>
      </c>
    </row>
    <row r="67" spans="1:7" ht="27.6" x14ac:dyDescent="0.3">
      <c r="A67" s="121" t="s">
        <v>175</v>
      </c>
      <c r="B67" s="95" t="s">
        <v>173</v>
      </c>
      <c r="C67" s="99" t="s">
        <v>176</v>
      </c>
      <c r="D67" s="101">
        <f>5423+'2021'!D24</f>
        <v>5494</v>
      </c>
      <c r="E67" s="101">
        <v>0</v>
      </c>
      <c r="F67" s="111">
        <v>0</v>
      </c>
      <c r="G67" s="112">
        <f t="shared" si="5"/>
        <v>5494</v>
      </c>
    </row>
    <row r="68" spans="1:7" ht="27.6" x14ac:dyDescent="0.3">
      <c r="A68" s="122" t="s">
        <v>192</v>
      </c>
      <c r="B68" s="123" t="s">
        <v>173</v>
      </c>
      <c r="C68" s="124" t="s">
        <v>193</v>
      </c>
      <c r="D68" s="115">
        <v>6</v>
      </c>
      <c r="E68" s="115">
        <v>0</v>
      </c>
      <c r="F68" s="116">
        <v>0</v>
      </c>
      <c r="G68" s="117">
        <f t="shared" si="5"/>
        <v>6</v>
      </c>
    </row>
    <row r="70" spans="1:7" x14ac:dyDescent="0.3">
      <c r="A70" s="125">
        <v>2022</v>
      </c>
      <c r="B70" s="75"/>
      <c r="C70" s="76"/>
      <c r="D70" s="77"/>
    </row>
    <row r="71" spans="1:7" x14ac:dyDescent="0.3">
      <c r="A71" s="105" t="s">
        <v>222</v>
      </c>
      <c r="B71" s="106" t="s">
        <v>157</v>
      </c>
      <c r="C71" s="106" t="s">
        <v>223</v>
      </c>
      <c r="D71" s="107" t="s">
        <v>224</v>
      </c>
      <c r="E71" s="107" t="s">
        <v>225</v>
      </c>
      <c r="F71" s="107" t="s">
        <v>226</v>
      </c>
      <c r="G71" s="108" t="s">
        <v>227</v>
      </c>
    </row>
    <row r="72" spans="1:7" x14ac:dyDescent="0.3">
      <c r="A72" s="109" t="s">
        <v>228</v>
      </c>
      <c r="B72" s="119"/>
      <c r="C72" s="120"/>
      <c r="D72" s="110"/>
      <c r="E72" s="75"/>
      <c r="F72" s="75"/>
      <c r="G72" s="112"/>
    </row>
    <row r="73" spans="1:7" ht="27.6" x14ac:dyDescent="0.3">
      <c r="A73" s="121">
        <v>1.1000000000000001</v>
      </c>
      <c r="B73" s="95" t="s">
        <v>162</v>
      </c>
      <c r="C73" s="100" t="s">
        <v>163</v>
      </c>
      <c r="D73" s="101">
        <v>2314027.8000000003</v>
      </c>
      <c r="E73" s="101">
        <v>0</v>
      </c>
      <c r="F73" s="111">
        <v>0</v>
      </c>
      <c r="G73" s="112">
        <f>SUM(D73:F73)</f>
        <v>2314027.8000000003</v>
      </c>
    </row>
    <row r="74" spans="1:7" x14ac:dyDescent="0.3">
      <c r="A74" s="121">
        <v>1.3</v>
      </c>
      <c r="B74" s="95" t="s">
        <v>162</v>
      </c>
      <c r="C74" s="100" t="s">
        <v>165</v>
      </c>
      <c r="D74" s="101">
        <v>48680</v>
      </c>
      <c r="E74" s="101">
        <v>0</v>
      </c>
      <c r="F74" s="111">
        <v>0</v>
      </c>
      <c r="G74" s="112">
        <f t="shared" ref="G74:G97" si="6">SUM(D74:F74)</f>
        <v>48680</v>
      </c>
    </row>
    <row r="75" spans="1:7" x14ac:dyDescent="0.3">
      <c r="A75" s="121" t="s">
        <v>199</v>
      </c>
      <c r="B75" s="95" t="s">
        <v>173</v>
      </c>
      <c r="C75" s="100" t="s">
        <v>200</v>
      </c>
      <c r="D75" s="101">
        <v>3</v>
      </c>
      <c r="E75" s="101">
        <v>0</v>
      </c>
      <c r="F75" s="111">
        <v>0</v>
      </c>
      <c r="G75" s="112">
        <f t="shared" si="6"/>
        <v>3</v>
      </c>
    </row>
    <row r="76" spans="1:7" x14ac:dyDescent="0.3">
      <c r="A76" s="121" t="s">
        <v>220</v>
      </c>
      <c r="B76" s="95" t="s">
        <v>173</v>
      </c>
      <c r="C76" s="100" t="s">
        <v>221</v>
      </c>
      <c r="D76" s="101">
        <v>1</v>
      </c>
      <c r="E76" s="101">
        <v>0</v>
      </c>
      <c r="F76" s="111">
        <v>0</v>
      </c>
      <c r="G76" s="112">
        <f t="shared" si="6"/>
        <v>1</v>
      </c>
    </row>
    <row r="77" spans="1:7" x14ac:dyDescent="0.3">
      <c r="A77" s="109" t="s">
        <v>229</v>
      </c>
      <c r="B77" s="119"/>
      <c r="C77" s="120"/>
      <c r="D77" s="113"/>
      <c r="E77" s="101"/>
      <c r="F77" s="111"/>
      <c r="G77" s="112"/>
    </row>
    <row r="78" spans="1:7" x14ac:dyDescent="0.3">
      <c r="A78" s="121" t="s">
        <v>247</v>
      </c>
      <c r="B78" s="95" t="s">
        <v>173</v>
      </c>
      <c r="C78" s="100" t="s">
        <v>248</v>
      </c>
      <c r="D78" s="101">
        <v>2</v>
      </c>
      <c r="E78" s="101">
        <v>0</v>
      </c>
      <c r="F78" s="111">
        <v>0</v>
      </c>
      <c r="G78" s="112">
        <f t="shared" si="6"/>
        <v>2</v>
      </c>
    </row>
    <row r="79" spans="1:7" ht="27.6" x14ac:dyDescent="0.3">
      <c r="A79" s="121" t="s">
        <v>249</v>
      </c>
      <c r="B79" s="95" t="s">
        <v>173</v>
      </c>
      <c r="C79" s="100" t="s">
        <v>250</v>
      </c>
      <c r="D79" s="101">
        <v>1</v>
      </c>
      <c r="E79" s="101">
        <v>0</v>
      </c>
      <c r="F79" s="111">
        <v>0</v>
      </c>
      <c r="G79" s="112">
        <f t="shared" si="6"/>
        <v>1</v>
      </c>
    </row>
    <row r="80" spans="1:7" ht="27.6" x14ac:dyDescent="0.3">
      <c r="A80" s="121" t="s">
        <v>251</v>
      </c>
      <c r="B80" s="95" t="s">
        <v>173</v>
      </c>
      <c r="C80" s="100" t="s">
        <v>252</v>
      </c>
      <c r="D80" s="101">
        <v>4</v>
      </c>
      <c r="E80" s="101">
        <v>0</v>
      </c>
      <c r="F80" s="111">
        <v>0</v>
      </c>
      <c r="G80" s="112">
        <f t="shared" si="6"/>
        <v>4</v>
      </c>
    </row>
    <row r="81" spans="1:7" x14ac:dyDescent="0.3">
      <c r="A81" s="109" t="s">
        <v>230</v>
      </c>
      <c r="B81" s="95"/>
      <c r="C81" s="100"/>
      <c r="D81" s="101"/>
      <c r="E81" s="101"/>
      <c r="F81" s="111"/>
      <c r="G81" s="112"/>
    </row>
    <row r="82" spans="1:7" x14ac:dyDescent="0.3">
      <c r="A82" s="121">
        <v>3.3</v>
      </c>
      <c r="B82" s="95" t="s">
        <v>162</v>
      </c>
      <c r="C82" s="100" t="s">
        <v>178</v>
      </c>
      <c r="D82" s="101">
        <v>410000</v>
      </c>
      <c r="E82" s="101">
        <v>0</v>
      </c>
      <c r="F82" s="111">
        <v>0</v>
      </c>
      <c r="G82" s="112">
        <f t="shared" si="6"/>
        <v>410000</v>
      </c>
    </row>
    <row r="83" spans="1:7" x14ac:dyDescent="0.3">
      <c r="A83" s="143" t="s">
        <v>238</v>
      </c>
      <c r="B83" s="95" t="s">
        <v>173</v>
      </c>
      <c r="C83" s="100" t="s">
        <v>239</v>
      </c>
      <c r="D83" s="101">
        <v>20160</v>
      </c>
      <c r="E83" s="101">
        <v>0</v>
      </c>
      <c r="F83" s="111">
        <v>0</v>
      </c>
      <c r="G83" s="112">
        <f t="shared" si="6"/>
        <v>20160</v>
      </c>
    </row>
    <row r="84" spans="1:7" x14ac:dyDescent="0.3">
      <c r="A84" s="121" t="s">
        <v>184</v>
      </c>
      <c r="B84" s="95" t="s">
        <v>173</v>
      </c>
      <c r="C84" s="100" t="s">
        <v>185</v>
      </c>
      <c r="D84" s="101">
        <v>1</v>
      </c>
      <c r="E84" s="101">
        <v>0</v>
      </c>
      <c r="F84" s="111">
        <v>0</v>
      </c>
      <c r="G84" s="112">
        <f t="shared" si="6"/>
        <v>1</v>
      </c>
    </row>
    <row r="85" spans="1:7" x14ac:dyDescent="0.3">
      <c r="A85" s="109" t="s">
        <v>231</v>
      </c>
      <c r="B85" s="95"/>
      <c r="C85" s="100"/>
      <c r="D85" s="101"/>
      <c r="E85" s="101"/>
      <c r="F85" s="111"/>
      <c r="G85" s="112"/>
    </row>
    <row r="86" spans="1:7" x14ac:dyDescent="0.3">
      <c r="A86" s="121">
        <v>4.0999999999999996</v>
      </c>
      <c r="B86" s="95" t="s">
        <v>162</v>
      </c>
      <c r="C86" s="100" t="s">
        <v>179</v>
      </c>
      <c r="D86" s="101">
        <v>400000</v>
      </c>
      <c r="E86" s="101">
        <v>0</v>
      </c>
      <c r="F86" s="111">
        <v>0</v>
      </c>
      <c r="G86" s="112">
        <f t="shared" si="6"/>
        <v>400000</v>
      </c>
    </row>
    <row r="87" spans="1:7" x14ac:dyDescent="0.3">
      <c r="A87" s="121" t="s">
        <v>188</v>
      </c>
      <c r="B87" s="95" t="s">
        <v>173</v>
      </c>
      <c r="C87" s="100" t="s">
        <v>189</v>
      </c>
      <c r="D87" s="101">
        <v>1</v>
      </c>
      <c r="E87" s="101">
        <v>0</v>
      </c>
      <c r="F87" s="111">
        <v>0</v>
      </c>
      <c r="G87" s="112">
        <f t="shared" si="6"/>
        <v>1</v>
      </c>
    </row>
    <row r="88" spans="1:7" x14ac:dyDescent="0.3">
      <c r="A88" s="109" t="s">
        <v>232</v>
      </c>
      <c r="B88" s="119"/>
      <c r="C88" s="100"/>
      <c r="D88" s="101"/>
      <c r="E88" s="101"/>
      <c r="F88" s="111"/>
      <c r="G88" s="112"/>
    </row>
    <row r="89" spans="1:7" x14ac:dyDescent="0.3">
      <c r="A89" s="121">
        <v>5.0999999999999996</v>
      </c>
      <c r="B89" s="95" t="s">
        <v>162</v>
      </c>
      <c r="C89" s="100" t="s">
        <v>168</v>
      </c>
      <c r="D89" s="101">
        <v>10000</v>
      </c>
      <c r="E89" s="101">
        <v>0</v>
      </c>
      <c r="F89" s="111">
        <v>0</v>
      </c>
      <c r="G89" s="112">
        <f t="shared" si="6"/>
        <v>10000</v>
      </c>
    </row>
    <row r="90" spans="1:7" x14ac:dyDescent="0.3">
      <c r="A90" s="109" t="s">
        <v>233</v>
      </c>
      <c r="B90" s="119"/>
      <c r="C90" s="120"/>
      <c r="D90" s="113"/>
      <c r="E90" s="101"/>
      <c r="F90" s="111"/>
      <c r="G90" s="112"/>
    </row>
    <row r="91" spans="1:7" x14ac:dyDescent="0.3">
      <c r="A91" s="121">
        <v>6.1</v>
      </c>
      <c r="B91" s="95" t="s">
        <v>162</v>
      </c>
      <c r="C91" s="100" t="s">
        <v>170</v>
      </c>
      <c r="D91" s="101">
        <v>0</v>
      </c>
      <c r="E91" s="101">
        <v>0</v>
      </c>
      <c r="F91" s="101">
        <f>1+1</f>
        <v>2</v>
      </c>
      <c r="G91" s="112">
        <f t="shared" si="6"/>
        <v>2</v>
      </c>
    </row>
    <row r="92" spans="1:7" x14ac:dyDescent="0.3">
      <c r="A92" s="121">
        <v>6.2</v>
      </c>
      <c r="B92" s="95" t="s">
        <v>162</v>
      </c>
      <c r="C92" s="100" t="s">
        <v>181</v>
      </c>
      <c r="D92" s="101">
        <v>1</v>
      </c>
      <c r="E92" s="101">
        <v>0</v>
      </c>
      <c r="F92" s="111"/>
      <c r="G92" s="112">
        <f t="shared" si="6"/>
        <v>1</v>
      </c>
    </row>
    <row r="93" spans="1:7" ht="27.6" x14ac:dyDescent="0.3">
      <c r="A93" s="121" t="s">
        <v>175</v>
      </c>
      <c r="B93" s="95" t="s">
        <v>173</v>
      </c>
      <c r="C93" s="100" t="s">
        <v>176</v>
      </c>
      <c r="D93" s="101">
        <v>0</v>
      </c>
      <c r="E93" s="101">
        <v>0</v>
      </c>
      <c r="F93" s="101">
        <v>200</v>
      </c>
      <c r="G93" s="112">
        <f t="shared" si="6"/>
        <v>200</v>
      </c>
    </row>
    <row r="94" spans="1:7" ht="27.6" x14ac:dyDescent="0.3">
      <c r="A94" s="121" t="s">
        <v>253</v>
      </c>
      <c r="B94" s="95" t="s">
        <v>173</v>
      </c>
      <c r="C94" s="99" t="s">
        <v>254</v>
      </c>
      <c r="D94" s="101">
        <v>4</v>
      </c>
      <c r="E94" s="101">
        <v>0</v>
      </c>
      <c r="F94" s="111"/>
      <c r="G94" s="112">
        <f t="shared" si="6"/>
        <v>4</v>
      </c>
    </row>
    <row r="95" spans="1:7" ht="27.6" x14ac:dyDescent="0.3">
      <c r="A95" s="121" t="s">
        <v>209</v>
      </c>
      <c r="B95" s="95" t="s">
        <v>173</v>
      </c>
      <c r="C95" s="99" t="s">
        <v>210</v>
      </c>
      <c r="D95" s="101">
        <v>0</v>
      </c>
      <c r="E95" s="101">
        <v>0</v>
      </c>
      <c r="F95" s="101">
        <v>1</v>
      </c>
      <c r="G95" s="112">
        <f t="shared" si="6"/>
        <v>1</v>
      </c>
    </row>
    <row r="96" spans="1:7" x14ac:dyDescent="0.3">
      <c r="A96" s="140" t="s">
        <v>234</v>
      </c>
      <c r="B96" s="141"/>
      <c r="C96" s="142"/>
      <c r="D96" s="101"/>
      <c r="E96" s="101"/>
      <c r="F96" s="111"/>
      <c r="G96" s="112"/>
    </row>
    <row r="97" spans="1:7" ht="27.6" x14ac:dyDescent="0.3">
      <c r="A97" s="121" t="s">
        <v>257</v>
      </c>
      <c r="B97" s="95" t="s">
        <v>173</v>
      </c>
      <c r="C97" s="99" t="s">
        <v>258</v>
      </c>
      <c r="D97" s="101">
        <v>0</v>
      </c>
      <c r="E97" s="101">
        <v>0</v>
      </c>
      <c r="F97" s="101">
        <v>2</v>
      </c>
      <c r="G97" s="112">
        <f t="shared" si="6"/>
        <v>2</v>
      </c>
    </row>
    <row r="98" spans="1:7" ht="27.6" x14ac:dyDescent="0.3">
      <c r="A98" s="122" t="s">
        <v>211</v>
      </c>
      <c r="B98" s="123" t="s">
        <v>173</v>
      </c>
      <c r="C98" s="124" t="s">
        <v>212</v>
      </c>
      <c r="D98" s="115">
        <v>0</v>
      </c>
      <c r="E98" s="115">
        <v>0</v>
      </c>
      <c r="F98" s="115">
        <v>1</v>
      </c>
      <c r="G98" s="117">
        <f>SUM(D98:F98)</f>
        <v>1</v>
      </c>
    </row>
    <row r="100" spans="1:7" x14ac:dyDescent="0.3">
      <c r="A100" s="125">
        <v>2023</v>
      </c>
      <c r="B100" s="75"/>
      <c r="C100" s="76"/>
      <c r="D100" s="77"/>
    </row>
    <row r="101" spans="1:7" x14ac:dyDescent="0.3">
      <c r="A101" s="105" t="s">
        <v>222</v>
      </c>
      <c r="B101" s="106" t="s">
        <v>157</v>
      </c>
      <c r="C101" s="106" t="s">
        <v>223</v>
      </c>
      <c r="D101" s="107" t="s">
        <v>224</v>
      </c>
      <c r="E101" s="107" t="s">
        <v>225</v>
      </c>
      <c r="F101" s="107" t="s">
        <v>226</v>
      </c>
      <c r="G101" s="108" t="s">
        <v>227</v>
      </c>
    </row>
    <row r="102" spans="1:7" x14ac:dyDescent="0.3">
      <c r="A102" s="109" t="s">
        <v>228</v>
      </c>
      <c r="B102" s="150"/>
      <c r="C102" s="150"/>
      <c r="D102" s="154"/>
      <c r="E102" s="155"/>
      <c r="F102" s="154"/>
      <c r="G102" s="112"/>
    </row>
    <row r="103" spans="1:7" x14ac:dyDescent="0.3">
      <c r="A103" s="151" t="s">
        <v>197</v>
      </c>
      <c r="B103" s="150" t="str">
        <f>VLOOKUP(A103,'[16]2A OP indicators List_23Aug2020'!$F:$H,2,FALSE)</f>
        <v>TI</v>
      </c>
      <c r="C103" s="150" t="str">
        <f>VLOOKUP(A103,'[16]2A OP indicators List_23Aug2020'!$F:$H,3,FALSE)</f>
        <v>People enrolled in improved education and/or training (number) </v>
      </c>
      <c r="D103" s="155">
        <v>118000</v>
      </c>
      <c r="E103" s="155"/>
      <c r="F103" s="155"/>
      <c r="G103" s="112">
        <f t="shared" ref="G102:G113" si="7">SUM(D103:F103)</f>
        <v>118000</v>
      </c>
    </row>
    <row r="104" spans="1:7" x14ac:dyDescent="0.3">
      <c r="A104" s="109" t="s">
        <v>229</v>
      </c>
      <c r="B104" s="150"/>
      <c r="C104" s="150"/>
      <c r="D104" s="154"/>
      <c r="E104" s="155"/>
      <c r="F104" s="154"/>
      <c r="G104" s="112"/>
    </row>
    <row r="105" spans="1:7" x14ac:dyDescent="0.3">
      <c r="A105" s="151">
        <v>2.2999999999999998</v>
      </c>
      <c r="B105" s="150" t="str">
        <f>VLOOKUP(A105,'[16]2A OP indicators List_23Aug2020'!$F:$H,2,FALSE)</f>
        <v>RFI</v>
      </c>
      <c r="C105" s="150" t="str">
        <f>VLOOKUP(A105,'[16]2A OP indicators List_23Aug2020'!$F:$H,3,FALSE)</f>
        <v>Women represented in decision-making structures and processes (number) </v>
      </c>
      <c r="D105" s="155">
        <v>15</v>
      </c>
      <c r="E105" s="155"/>
      <c r="F105" s="155"/>
      <c r="G105" s="112">
        <f t="shared" si="7"/>
        <v>15</v>
      </c>
    </row>
    <row r="106" spans="1:7" x14ac:dyDescent="0.3">
      <c r="A106" s="151" t="s">
        <v>261</v>
      </c>
      <c r="B106" s="150" t="str">
        <f>VLOOKUP(A106,'[16]2A OP indicators List_23Aug2020'!$F:$H,2,FALSE)</f>
        <v>TI</v>
      </c>
      <c r="C106" s="150" t="str">
        <f>VLOOKUP(A106,'[16]2A OP indicators List_23Aug2020'!$F:$H,3,FALSE)</f>
        <v>Women and girls enrolled in STEM or nontraditional TVET (number)</v>
      </c>
      <c r="D106" s="155">
        <v>69145</v>
      </c>
      <c r="E106" s="155"/>
      <c r="F106" s="155"/>
      <c r="G106" s="112">
        <f t="shared" si="7"/>
        <v>69145</v>
      </c>
    </row>
    <row r="107" spans="1:7" x14ac:dyDescent="0.3">
      <c r="A107" s="151" t="s">
        <v>262</v>
      </c>
      <c r="B107" s="150" t="str">
        <f>VLOOKUP(A107,'[16]2A OP indicators List_23Aug2020'!$F:$H,2,FALSE)</f>
        <v>TI</v>
      </c>
      <c r="C107" s="150" t="str">
        <f>VLOOKUP(A107,'[16]2A OP indicators List_23Aug2020'!$F:$H,3,FALSE)</f>
        <v>Measures on gender equality supported in implementation (number)</v>
      </c>
      <c r="D107" s="155">
        <v>2</v>
      </c>
      <c r="E107" s="155"/>
      <c r="F107" s="155"/>
      <c r="G107" s="112">
        <f t="shared" si="7"/>
        <v>2</v>
      </c>
    </row>
    <row r="108" spans="1:7" x14ac:dyDescent="0.3">
      <c r="A108" s="109" t="s">
        <v>232</v>
      </c>
      <c r="B108" s="150"/>
      <c r="C108" s="150"/>
      <c r="D108" s="154"/>
      <c r="E108" s="155"/>
      <c r="F108" s="154"/>
      <c r="G108" s="112"/>
    </row>
    <row r="109" spans="1:7" x14ac:dyDescent="0.3">
      <c r="A109" s="151" t="s">
        <v>263</v>
      </c>
      <c r="B109" s="150" t="str">
        <f>VLOOKUP(A109,'[16]2A OP indicators List_23Aug2020'!$F:$H,2,FALSE)</f>
        <v>TI</v>
      </c>
      <c r="C109" s="150" t="str">
        <f>VLOOKUP(A109,'[16]2A OP indicators List_23Aug2020'!$F:$H,3,FALSE)</f>
        <v>Rural infrastructure assets established or improved (number)</v>
      </c>
      <c r="D109" s="155">
        <v>30</v>
      </c>
      <c r="E109" s="155"/>
      <c r="F109" s="155"/>
      <c r="G109" s="112">
        <f t="shared" si="7"/>
        <v>30</v>
      </c>
    </row>
    <row r="110" spans="1:7" x14ac:dyDescent="0.3">
      <c r="A110" s="109" t="s">
        <v>233</v>
      </c>
      <c r="B110" s="150"/>
      <c r="C110" s="150"/>
      <c r="D110" s="154"/>
      <c r="E110" s="155"/>
      <c r="F110" s="154"/>
      <c r="G110" s="112"/>
    </row>
    <row r="111" spans="1:7" x14ac:dyDescent="0.3">
      <c r="A111" s="151">
        <v>6.1</v>
      </c>
      <c r="B111" s="150" t="str">
        <f>VLOOKUP(A111,'[16]2A OP indicators List_23Aug2020'!$F:$H,2,FALSE)</f>
        <v>RFI</v>
      </c>
      <c r="C111" s="150" t="str">
        <f>VLOOKUP(A111,'[16]2A OP indicators List_23Aug2020'!$F:$H,3,FALSE)</f>
        <v>Entities with improved management functions and financial stability (number) </v>
      </c>
      <c r="D111" s="155"/>
      <c r="E111" s="155"/>
      <c r="F111" s="155">
        <v>1</v>
      </c>
      <c r="G111" s="112">
        <f t="shared" si="7"/>
        <v>1</v>
      </c>
    </row>
    <row r="112" spans="1:7" x14ac:dyDescent="0.3">
      <c r="A112" s="151" t="s">
        <v>175</v>
      </c>
      <c r="B112" s="150" t="str">
        <f>VLOOKUP(A112,'[16]2A OP indicators List_23Aug2020'!$F:$H,2,FALSE)</f>
        <v>TI</v>
      </c>
      <c r="C112" s="150" t="str">
        <f>VLOOKUP(A112,'[16]2A OP indicators List_23Aug2020'!$F:$H,3,FALSE)</f>
        <v>Government officials with increased capacity to design, implement, monitor, and evaluate relevant measures (number)</v>
      </c>
      <c r="D112" s="155">
        <v>201</v>
      </c>
      <c r="E112" s="155"/>
      <c r="F112" s="155">
        <v>9</v>
      </c>
      <c r="G112" s="112">
        <f t="shared" si="7"/>
        <v>210</v>
      </c>
    </row>
    <row r="113" spans="1:7" x14ac:dyDescent="0.3">
      <c r="A113" s="152" t="s">
        <v>194</v>
      </c>
      <c r="B113" s="153" t="str">
        <f>VLOOKUP(A113,'[16]2A OP indicators List_23Aug2020'!$F:$H,2,FALSE)</f>
        <v>TI</v>
      </c>
      <c r="C113" s="153" t="str">
        <f>VLOOKUP(A113,'[16]2A OP indicators List_23Aug2020'!$F:$H,3,FALSE)</f>
        <v>Measures supported in implementation to strengthen subnational entities' ability to better manage their public finances (number)</v>
      </c>
      <c r="D113" s="156"/>
      <c r="E113" s="156"/>
      <c r="F113" s="156">
        <v>1</v>
      </c>
      <c r="G113" s="117">
        <f t="shared" si="7"/>
        <v>1</v>
      </c>
    </row>
  </sheetData>
  <autoFilter ref="A101:G113" xr:uid="{056ED7EE-7B89-1249-A606-2904BCD2B2C4}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9AD31-DA65-474C-882A-5593248B18FE}">
  <ds:schemaRefs>
    <ds:schemaRef ds:uri="http://purl.org/dc/dcmitype/"/>
    <ds:schemaRef ds:uri="600e8ff9-9ee0-49b5-be24-8a4cae0e22ab"/>
    <ds:schemaRef ds:uri="http://schemas.microsoft.com/office/2006/documentManagement/types"/>
    <ds:schemaRef ds:uri="c1fdd505-2570-46c2-bd04-3e0f2d874cf5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003B371-3AC7-441A-8F0F-BC2FA145D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B9AA02-4867-41AE-AD00-4373E313F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2010-2018</vt:lpstr>
      <vt:lpstr>2019</vt:lpstr>
      <vt:lpstr>2020</vt:lpstr>
      <vt:lpstr>2021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2019-04-10T06:00:11Z</dcterms:created>
  <dcterms:modified xsi:type="dcterms:W3CDTF">2024-05-22T06:04:26Z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2023-05-19T02:04:18Z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8978cd36-88f3-4cf4-8443-1bdfed3b957d</vt:lpwstr>
  </property>
  <property fmtid="{D5CDD505-2E9C-101B-9397-08002B2CF9AE}" pid="24" name="MSIP_Label_817d4574-7375-4d17-b29c-6e4c6df0fcb0_ContentBits">
    <vt:lpwstr>2</vt:lpwstr>
  </property>
</Properties>
</file>