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70" documentId="13_ncr:1_{3F85F129-2C3E-F743-A166-141D61A48F02}" xr6:coauthVersionLast="47" xr6:coauthVersionMax="47" xr10:uidLastSave="{DE2C49A0-A749-498B-BD5E-D39EEDA2E425}"/>
  <bookViews>
    <workbookView xWindow="-28248" yWindow="-6948" windowWidth="17280" windowHeight="10764" activeTab="6" xr2:uid="{00000000-000D-0000-FFFF-FFFF00000000}"/>
  </bookViews>
  <sheets>
    <sheet name="2010-2018" sheetId="1" r:id="rId1"/>
    <sheet name="2019" sheetId="2" r:id="rId2"/>
    <sheet name="2020" sheetId="4" r:id="rId3"/>
    <sheet name="2021" sheetId="5" r:id="rId4"/>
    <sheet name="2022" sheetId="7" r:id="rId5"/>
    <sheet name="2023" sheetId="9" r:id="rId6"/>
    <sheet name="2019-2023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6" hidden="1">'2019-2023 Aggregate'!$A$115:$G$152</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9" l="1"/>
  <c r="C9" i="9"/>
  <c r="C10" i="9"/>
  <c r="C11" i="9"/>
  <c r="C12" i="9"/>
  <c r="C13" i="9"/>
  <c r="C14" i="9"/>
  <c r="C16" i="9"/>
  <c r="C17" i="9"/>
  <c r="C18" i="9"/>
  <c r="C19" i="9"/>
  <c r="C20" i="9"/>
  <c r="C21" i="9"/>
  <c r="C22" i="9"/>
  <c r="C23" i="9"/>
  <c r="C24" i="9"/>
  <c r="C25" i="9"/>
  <c r="C26" i="9"/>
  <c r="C27" i="9"/>
  <c r="C28" i="9"/>
  <c r="C29" i="9"/>
  <c r="C30" i="9"/>
  <c r="C31" i="9"/>
  <c r="C33" i="9"/>
  <c r="C34" i="9"/>
  <c r="C35" i="9"/>
  <c r="C36" i="9"/>
  <c r="C37" i="9"/>
  <c r="C38" i="9"/>
  <c r="C39" i="9"/>
  <c r="C40" i="9"/>
  <c r="C41" i="9"/>
  <c r="C42" i="9"/>
  <c r="C43" i="9"/>
  <c r="C45" i="9"/>
  <c r="C46" i="9"/>
  <c r="C47" i="9"/>
  <c r="C48" i="9"/>
  <c r="C50" i="9"/>
  <c r="C51" i="9"/>
  <c r="C52" i="9"/>
  <c r="C53" i="9"/>
  <c r="C54" i="9"/>
  <c r="C55" i="9"/>
  <c r="C56" i="9"/>
  <c r="C57" i="9"/>
  <c r="C58" i="9"/>
  <c r="C61" i="9"/>
  <c r="C64" i="9"/>
  <c r="B8" i="9"/>
  <c r="B9" i="9"/>
  <c r="B10" i="9"/>
  <c r="B11" i="9"/>
  <c r="B12" i="9"/>
  <c r="B13" i="9"/>
  <c r="B14" i="9"/>
  <c r="B16" i="9"/>
  <c r="B17" i="9"/>
  <c r="B18" i="9"/>
  <c r="B19" i="9"/>
  <c r="B20" i="9"/>
  <c r="B21" i="9"/>
  <c r="B22" i="9"/>
  <c r="B23" i="9"/>
  <c r="B24" i="9"/>
  <c r="B25" i="9"/>
  <c r="B26" i="9"/>
  <c r="B27" i="9"/>
  <c r="B28" i="9"/>
  <c r="B29" i="9"/>
  <c r="B30" i="9"/>
  <c r="B31" i="9"/>
  <c r="B33" i="9"/>
  <c r="B34" i="9"/>
  <c r="B35" i="9"/>
  <c r="B36" i="9"/>
  <c r="B37" i="9"/>
  <c r="B38" i="9"/>
  <c r="B39" i="9"/>
  <c r="B40" i="9"/>
  <c r="B41" i="9"/>
  <c r="B42" i="9"/>
  <c r="B43" i="9"/>
  <c r="B45" i="9"/>
  <c r="B46" i="9"/>
  <c r="B47" i="9"/>
  <c r="B48" i="9"/>
  <c r="B50" i="9"/>
  <c r="B51" i="9"/>
  <c r="B52" i="9"/>
  <c r="B53" i="9"/>
  <c r="B54" i="9"/>
  <c r="B55" i="9"/>
  <c r="B56" i="9"/>
  <c r="B57" i="9"/>
  <c r="B58" i="9"/>
  <c r="B61" i="9"/>
  <c r="B64" i="9"/>
  <c r="G152" i="8"/>
  <c r="G151" i="8"/>
  <c r="G149" i="8"/>
  <c r="G148" i="8"/>
  <c r="G147" i="8"/>
  <c r="G146" i="8"/>
  <c r="G145" i="8"/>
  <c r="G144" i="8"/>
  <c r="G143" i="8"/>
  <c r="G141" i="8"/>
  <c r="G140" i="8"/>
  <c r="G139" i="8"/>
  <c r="G137" i="8"/>
  <c r="G136" i="8"/>
  <c r="G135" i="8"/>
  <c r="G134" i="8"/>
  <c r="G133" i="8"/>
  <c r="G132" i="8"/>
  <c r="G130" i="8"/>
  <c r="G129" i="8"/>
  <c r="G128" i="8"/>
  <c r="G127" i="8"/>
  <c r="G126" i="8"/>
  <c r="G125" i="8"/>
  <c r="G124" i="8"/>
  <c r="G123" i="8"/>
  <c r="G121" i="8"/>
  <c r="G120" i="8"/>
  <c r="G119" i="8"/>
  <c r="G118" i="8"/>
  <c r="G117" i="8"/>
  <c r="G99" i="8"/>
  <c r="G100" i="8"/>
  <c r="G101" i="8"/>
  <c r="G102" i="8"/>
  <c r="G103" i="8"/>
  <c r="G104" i="8"/>
  <c r="G106" i="8"/>
  <c r="G108" i="8"/>
  <c r="G110" i="8"/>
  <c r="F111" i="8"/>
  <c r="G112" i="8" l="1"/>
  <c r="G111" i="8"/>
  <c r="G97" i="8"/>
  <c r="D92" i="8"/>
  <c r="G92" i="8" s="1"/>
  <c r="D90" i="8"/>
  <c r="G90" i="8" s="1"/>
  <c r="D89" i="8"/>
  <c r="G89" i="8" s="1"/>
  <c r="D88" i="8"/>
  <c r="G88" i="8" s="1"/>
  <c r="D87" i="8"/>
  <c r="G87" i="8" s="1"/>
  <c r="G86" i="8"/>
  <c r="F85" i="8"/>
  <c r="D85" i="8"/>
  <c r="G85" i="8" s="1"/>
  <c r="D84" i="8"/>
  <c r="G84" i="8" s="1"/>
  <c r="F83" i="8"/>
  <c r="D83" i="8"/>
  <c r="D81" i="8"/>
  <c r="G81" i="8" s="1"/>
  <c r="D80" i="8"/>
  <c r="G80" i="8" s="1"/>
  <c r="D79" i="8"/>
  <c r="G79" i="8" s="1"/>
  <c r="D78" i="8"/>
  <c r="G78" i="8" s="1"/>
  <c r="G76" i="8"/>
  <c r="D75" i="8"/>
  <c r="G75" i="8" s="1"/>
  <c r="D74" i="8"/>
  <c r="G74" i="8" s="1"/>
  <c r="D73" i="8"/>
  <c r="G73" i="8" s="1"/>
  <c r="D71" i="8"/>
  <c r="G71" i="8" s="1"/>
  <c r="D70" i="8"/>
  <c r="G70" i="8" s="1"/>
  <c r="D69" i="8"/>
  <c r="G69" i="8" s="1"/>
  <c r="D68" i="8"/>
  <c r="G68" i="8" s="1"/>
  <c r="D67" i="8"/>
  <c r="G67" i="8" s="1"/>
  <c r="D66" i="8"/>
  <c r="G66" i="8" s="1"/>
  <c r="D65" i="8"/>
  <c r="G65" i="8" s="1"/>
  <c r="G64" i="8"/>
  <c r="D62" i="8"/>
  <c r="G62" i="8" s="1"/>
  <c r="D61" i="8"/>
  <c r="G61" i="8" s="1"/>
  <c r="D60" i="8"/>
  <c r="G60" i="8" s="1"/>
  <c r="D59" i="8"/>
  <c r="G59" i="8" s="1"/>
  <c r="D58" i="8"/>
  <c r="G58" i="8" s="1"/>
  <c r="G53" i="8"/>
  <c r="G52" i="8"/>
  <c r="G50" i="8"/>
  <c r="G49" i="8"/>
  <c r="G48" i="8"/>
  <c r="G46" i="8"/>
  <c r="G45" i="8"/>
  <c r="G44" i="8"/>
  <c r="G43" i="8"/>
  <c r="G41" i="8"/>
  <c r="G40" i="8"/>
  <c r="G39" i="8"/>
  <c r="G38" i="8"/>
  <c r="G33" i="8"/>
  <c r="G32" i="8"/>
  <c r="G30" i="8"/>
  <c r="F29" i="8"/>
  <c r="D29" i="8"/>
  <c r="F28" i="8"/>
  <c r="G28" i="8" s="1"/>
  <c r="G26" i="8"/>
  <c r="D25" i="8"/>
  <c r="G25" i="8" s="1"/>
  <c r="G23" i="8"/>
  <c r="G22" i="8"/>
  <c r="G21" i="8"/>
  <c r="G20" i="8"/>
  <c r="G18" i="8"/>
  <c r="G17" i="8"/>
  <c r="G16" i="8"/>
  <c r="G15" i="8"/>
  <c r="G14" i="8"/>
  <c r="D13" i="8"/>
  <c r="G13" i="8" s="1"/>
  <c r="G12" i="8"/>
  <c r="D11" i="8"/>
  <c r="G11" i="8" s="1"/>
  <c r="G9" i="8"/>
  <c r="G8" i="8"/>
  <c r="G7" i="8"/>
  <c r="G6" i="8"/>
  <c r="G83" i="8" l="1"/>
  <c r="G29" i="8"/>
</calcChain>
</file>

<file path=xl/sharedStrings.xml><?xml version="1.0" encoding="utf-8"?>
<sst xmlns="http://schemas.openxmlformats.org/spreadsheetml/2006/main" count="1096" uniqueCount="343">
  <si>
    <t>CAMBODIA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</si>
  <si>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</si>
  <si>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</si>
  <si>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</si>
  <si>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</si>
  <si>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</si>
  <si>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</si>
  <si>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</si>
  <si>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</si>
  <si>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</si>
  <si>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</si>
  <si>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</si>
  <si>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</si>
  <si>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</si>
  <si>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</si>
  <si>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</si>
  <si>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</si>
  <si>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</si>
  <si>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</si>
  <si>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</si>
  <si>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</si>
  <si>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</si>
  <si>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</si>
  <si>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</si>
  <si>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</si>
  <si>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</si>
  <si>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</si>
  <si>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</si>
  <si>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</si>
  <si>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</si>
  <si>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</si>
  <si>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</si>
  <si>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</si>
  <si>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</si>
  <si>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</si>
  <si>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</si>
  <si>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</si>
  <si>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</si>
  <si>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</si>
  <si>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</si>
  <si>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</si>
  <si>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</si>
  <si>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</si>
  <si>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</si>
  <si>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</si>
  <si>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</si>
  <si>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</si>
  <si>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</si>
  <si>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</si>
  <si>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</si>
  <si>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</si>
  <si>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</si>
  <si>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</si>
  <si>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</si>
  <si>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</si>
  <si>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</si>
  <si>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</si>
  <si>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</si>
  <si>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</si>
  <si>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</si>
  <si>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</si>
  <si>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</si>
  <si>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</si>
  <si>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</si>
  <si>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</si>
  <si>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</si>
  <si>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</si>
  <si>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</si>
  <si>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</si>
  <si>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</si>
  <si>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</si>
  <si>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</si>
  <si>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</si>
  <si>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</si>
  <si>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</si>
  <si>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</si>
  <si>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</si>
  <si>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</si>
  <si>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</si>
  <si>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</si>
  <si>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</si>
  <si>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</si>
  <si>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</si>
  <si>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</si>
  <si>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</si>
  <si>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</si>
  <si>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</si>
  <si>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Tonle Sap Environmental Management</t>
  </si>
  <si>
    <t>Cambodia</t>
  </si>
  <si>
    <t>Project</t>
  </si>
  <si>
    <t>S</t>
  </si>
  <si>
    <t>ADF</t>
  </si>
  <si>
    <t>Yes</t>
  </si>
  <si>
    <t>GEF</t>
  </si>
  <si>
    <t>Multilateral</t>
  </si>
  <si>
    <t>No</t>
  </si>
  <si>
    <t>Health Sector Support Project</t>
  </si>
  <si>
    <t>DFID</t>
  </si>
  <si>
    <t>UK</t>
  </si>
  <si>
    <t>7256/2337</t>
  </si>
  <si>
    <t>Power Transmission Project (CPTL)</t>
  </si>
  <si>
    <t>Loan</t>
  </si>
  <si>
    <t>NS</t>
  </si>
  <si>
    <t>OCR</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</si>
  <si>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</si>
  <si>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</si>
  <si>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</si>
  <si>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</si>
  <si>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</si>
  <si>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</si>
  <si>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</si>
  <si>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</si>
  <si>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</si>
  <si>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G0066</t>
  </si>
  <si>
    <t>Commune Council Development Project 2</t>
  </si>
  <si>
    <t>Greater Mekong Subregion: Cambodia Road</t>
  </si>
  <si>
    <t xml:space="preserve">S </t>
  </si>
  <si>
    <t>OFID</t>
  </si>
  <si>
    <t>G0018</t>
  </si>
  <si>
    <t>Tonle Sap Rural Water Supply and Sanitation Sector Project</t>
  </si>
  <si>
    <t>Agriculture Sector Development Program</t>
  </si>
  <si>
    <t>Greater Mekong Subregion Transmission Project</t>
  </si>
  <si>
    <t>34390-013</t>
  </si>
  <si>
    <t>NDF, World Bank</t>
  </si>
  <si>
    <t>G0034</t>
  </si>
  <si>
    <t>Tonle Sap Sustainable Livelihoods Project</t>
  </si>
  <si>
    <t>39603-012</t>
  </si>
  <si>
    <t>G0035</t>
  </si>
  <si>
    <t>Others</t>
  </si>
  <si>
    <t>Govt of Finland</t>
  </si>
  <si>
    <t>Finland</t>
  </si>
  <si>
    <t>Second Education Sector Development Program (Program Loan)</t>
  </si>
  <si>
    <t>34388-013</t>
  </si>
  <si>
    <t>SDP</t>
  </si>
  <si>
    <t>Second Education Sector Development Program (Project Loan)</t>
  </si>
  <si>
    <t>Second Education Sector Development Program</t>
  </si>
  <si>
    <t>34388-012</t>
  </si>
  <si>
    <t>Program</t>
  </si>
  <si>
    <t>Second Education Sector Development Project</t>
  </si>
  <si>
    <t>Northwest Irrigation Sector Project</t>
  </si>
  <si>
    <t>Sector Project</t>
  </si>
  <si>
    <t>AFD</t>
  </si>
  <si>
    <t>France</t>
  </si>
  <si>
    <t>Road Asset Management Project</t>
  </si>
  <si>
    <t>41123-013</t>
  </si>
  <si>
    <t>IDA, OFID, Govt of Australia</t>
  </si>
  <si>
    <t xml:space="preserve">Australia, Multilateral, </t>
  </si>
  <si>
    <t>G0090</t>
  </si>
  <si>
    <t>Enhancing Education Quality Project</t>
  </si>
  <si>
    <t>38559-022</t>
  </si>
  <si>
    <t>Project Grant</t>
  </si>
  <si>
    <t>G0178</t>
  </si>
  <si>
    <t>Strengthening Technical and Vocational Education and Training Project</t>
  </si>
  <si>
    <t>40555-012</t>
  </si>
  <si>
    <t>Second Power Transmission and Distribution Project</t>
  </si>
  <si>
    <t>37041-013</t>
  </si>
  <si>
    <t>Project Loan</t>
  </si>
  <si>
    <t>JICA</t>
  </si>
  <si>
    <t>Japan</t>
  </si>
  <si>
    <t>2815/3002/3185</t>
  </si>
  <si>
    <t>Third Financial Sector Program</t>
  </si>
  <si>
    <t>42305-013/-023/-033</t>
  </si>
  <si>
    <t>Program Loan</t>
  </si>
  <si>
    <t>Greater Mekong Subregion: Cambodia Northwest Provincial Road Improvement Project</t>
  </si>
  <si>
    <t>42358-013</t>
  </si>
  <si>
    <t>KEXIM</t>
  </si>
  <si>
    <t>Korea</t>
  </si>
  <si>
    <t>2376/0092-G</t>
  </si>
  <si>
    <t>Tonle Sap Lowlands Rural Development Project</t>
  </si>
  <si>
    <t>37287-013/37287-022</t>
  </si>
  <si>
    <t>Project loan/grant</t>
  </si>
  <si>
    <t>Concessional OCR, ADF Grant</t>
  </si>
  <si>
    <t>Promoting Financial Inclusion (ACLEDA Bank Plc)</t>
  </si>
  <si>
    <t>47914-014</t>
  </si>
  <si>
    <t>NA</t>
  </si>
  <si>
    <t>Regular OCR</t>
  </si>
  <si>
    <t>Rural Roads Improvement Project</t>
  </si>
  <si>
    <t>42334-013</t>
  </si>
  <si>
    <t>COL</t>
  </si>
  <si>
    <t>KEXIM – Export–Import Bank of Korea; NDF – Nordic Development Fund</t>
  </si>
  <si>
    <t>2480/2675/2904/0136/0223/0224-G</t>
  </si>
  <si>
    <t>Promoting Economic Diversification Program</t>
  </si>
  <si>
    <t>38421-013/38421-023/38421-072</t>
  </si>
  <si>
    <t>ADF grant/COL</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</si>
  <si>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</si>
  <si>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</si>
  <si>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</si>
  <si>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</si>
  <si>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</si>
  <si>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</si>
  <si>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</si>
  <si>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</si>
  <si>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</si>
  <si>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</si>
  <si>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</si>
  <si>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</si>
  <si>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</si>
  <si>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</si>
  <si>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</si>
  <si>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</si>
  <si>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</si>
  <si>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</si>
  <si>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</si>
  <si>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</si>
  <si>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</si>
  <si>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Second Greater Mekong Subregion Regional Communicable Diseases Control</t>
  </si>
  <si>
    <t>RFI</t>
  </si>
  <si>
    <t>People benefiting from improved health services, education services, or social protection (number)</t>
  </si>
  <si>
    <t>Skilled jobs for women generated (number) </t>
  </si>
  <si>
    <t>People benefiting from increased rural investment (number)</t>
  </si>
  <si>
    <t>Regional public goods initiatives successfully reducing cross-border environmental or health risks, or providing regional access to education services (number) </t>
  </si>
  <si>
    <t>1.1.2</t>
  </si>
  <si>
    <t>TI</t>
  </si>
  <si>
    <t>Health services established or improved (number) </t>
  </si>
  <si>
    <t>2.1.1</t>
  </si>
  <si>
    <t>Women enrolled in TVET and other job training (number) </t>
  </si>
  <si>
    <t>2.2.2</t>
  </si>
  <si>
    <t>Health services for women and girls established or improved (number)</t>
  </si>
  <si>
    <t>2.3.2</t>
  </si>
  <si>
    <t>Measures on gender equality supported in implementation (number)</t>
  </si>
  <si>
    <t>6.1.1</t>
  </si>
  <si>
    <t>Government officials with increased capacity to design, implement, monitor, and evaluate relevant measures (number)</t>
  </si>
  <si>
    <t>7.3.3</t>
  </si>
  <si>
    <t>Measures to improve regional public health and education services supported in implementation (number)</t>
  </si>
  <si>
    <t>Rural Energy Project</t>
  </si>
  <si>
    <t>Jobs generated (number)</t>
  </si>
  <si>
    <t>Poor and vulnerable people with improved standards of living (number)</t>
  </si>
  <si>
    <t>Women and girls with increased time savings (number) </t>
  </si>
  <si>
    <t>Total annual greenhouse gas emissions reduction (tCO2e/year) </t>
  </si>
  <si>
    <t>People benefiting from strengthened environmental sustainability (number)</t>
  </si>
  <si>
    <t>2.1.4</t>
  </si>
  <si>
    <t>Women and girls benefiting from new or improved infrastructure (number) </t>
  </si>
  <si>
    <t>2.3.1</t>
  </si>
  <si>
    <t>Women with strengthened leadership capacities (number)</t>
  </si>
  <si>
    <t>5.1.1</t>
  </si>
  <si>
    <t>Rural infrastructure assets established or improved (number)</t>
  </si>
  <si>
    <t>B. Nonsovereign operation</t>
  </si>
  <si>
    <t>-</t>
  </si>
  <si>
    <t>C. Technical assistance</t>
  </si>
  <si>
    <t>Capacity Development for Public–Private Partnerships</t>
  </si>
  <si>
    <t>Entities with improved management functions and financial stability (number) </t>
  </si>
  <si>
    <t>6.1.2</t>
  </si>
  <si>
    <t>Measures supported in implementation to improve capacity of public organizations to promote the private sector and finance sector (number)</t>
  </si>
  <si>
    <t>Strengthening Coordination for Management of Disasters</t>
  </si>
  <si>
    <t>People with strengthened climate and disaster resilience (number)</t>
  </si>
  <si>
    <t>2.5.4</t>
  </si>
  <si>
    <t>Dedicated crisis-responding social assistance schemes for women and girls implemented or established (number) </t>
  </si>
  <si>
    <t>3.2.4</t>
  </si>
  <si>
    <t>National and subnational disaster risk reduction and/or management plans supported in implementation (number) </t>
  </si>
  <si>
    <t>2020 Development Effectiveness Review</t>
  </si>
  <si>
    <t>https://www.adb.org/documents/development-effectiveness-review-2020-report</t>
  </si>
  <si>
    <t>Flood Damage Emergency Reconstruction Project and Additional Financing</t>
  </si>
  <si>
    <t>Land with higher productivity (hectares)</t>
  </si>
  <si>
    <t>1.1.1</t>
  </si>
  <si>
    <t>People enrolled in improved education and/or training (number) </t>
  </si>
  <si>
    <t>1.3.1</t>
  </si>
  <si>
    <t>Infrastructure assets established or improved (number)</t>
  </si>
  <si>
    <t>3.2.5</t>
  </si>
  <si>
    <t>New and existing infrastructure assets made climate and disaster resilient (number)</t>
  </si>
  <si>
    <t>6.2.4</t>
  </si>
  <si>
    <t>Citizen engagement mechanisms adopted (number)</t>
  </si>
  <si>
    <t>Cambodia Solar Power Project</t>
  </si>
  <si>
    <t>3.1.3</t>
  </si>
  <si>
    <t>Low-carbon infrastructure assets established or improved (number)</t>
  </si>
  <si>
    <t>3.1.4</t>
  </si>
  <si>
    <t>Installed renewable energy capacity (megawatts)</t>
  </si>
  <si>
    <t>Institutional Capacity Building in the Road Sector</t>
  </si>
  <si>
    <t>Entities with improved service delivery (number) </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</si>
  <si>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</si>
  <si>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</si>
  <si>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</si>
  <si>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</si>
  <si>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</si>
  <si>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</si>
  <si>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</si>
  <si>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</si>
  <si>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</si>
  <si>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</si>
  <si>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</si>
  <si>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</si>
  <si>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</si>
  <si>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</si>
  <si>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Greater Mekong Subregion: Rehabilitation of the Railway in Cambodia Project</t>
  </si>
  <si>
    <t>7.1.1</t>
  </si>
  <si>
    <t>Transport and ICT connectivity assets established or improved (number)</t>
  </si>
  <si>
    <t>Medium-Voltage Sub-Transmission Expansion Sector Project and Additional Financing</t>
  </si>
  <si>
    <t>Women represented in decision-making structures and processes (number) </t>
  </si>
  <si>
    <t>5.1.2</t>
  </si>
  <si>
    <t>Companies providing new or improved nonagricultural goods and services (number)</t>
  </si>
  <si>
    <t>6.2.3</t>
  </si>
  <si>
    <t>Measures to strengthen SOE governance supported in implementation (number)</t>
  </si>
  <si>
    <t>Second Rural Water Supply and Sanitation Sector Project</t>
  </si>
  <si>
    <t>3.3.2</t>
  </si>
  <si>
    <t>Solutions to enhance pollution control and resource efficiency implemented (number) </t>
  </si>
  <si>
    <t>6.2.1</t>
  </si>
  <si>
    <t>Service delivery standards adopted and/or supported in implementation by government and/or private entities (number)</t>
  </si>
  <si>
    <t>Third Education Sector Development Program</t>
  </si>
  <si>
    <t>Women and girls completing secondary and tertiary education, and/or other training (number)</t>
  </si>
  <si>
    <t>2.4.1</t>
  </si>
  <si>
    <t>Time-saving or gender-responsive infrastructure assets and/or services established or improved (number)</t>
  </si>
  <si>
    <t>6.2.2</t>
  </si>
  <si>
    <t>Measures supported in implementation to strengthen subnational entities' ability to better manage their public finances (number)</t>
  </si>
  <si>
    <t>Water Resources Management Sector Development Program</t>
  </si>
  <si>
    <t>3.3.5</t>
  </si>
  <si>
    <t>Sustainable water–food–energy security nexus solutions implemented (number) </t>
  </si>
  <si>
    <t>National Rollout of the Regulatory Impact Assessment in Government</t>
  </si>
  <si>
    <t>2022 Development Effectiveness Review</t>
  </si>
  <si>
    <t>https://www.adb.org/documents/development-effectiveness-review-2022-report</t>
  </si>
  <si>
    <t>Mainstreaming Climate Resilience into Development Planning</t>
  </si>
  <si>
    <t>2.5.1</t>
  </si>
  <si>
    <t>3.2.2</t>
  </si>
  <si>
    <t>3.3.4</t>
  </si>
  <si>
    <t>Supporting Sustainable Integrated Urban Public Transport Development</t>
  </si>
  <si>
    <t>4.2.1</t>
  </si>
  <si>
    <t>Community-based initiatives to build resilience of women and girls to external shocks implemented (number)</t>
  </si>
  <si>
    <t>Gender-inclusive climate and disaster resilience capacity development initiatives implemented (number) </t>
  </si>
  <si>
    <t>Solutions to conserve, restore, and/or enhance terrestrial, coastal, and marine areas implemented (number) </t>
  </si>
  <si>
    <t>Measures to improve regulatory, legal, and institutional environment for better planning supported in implementation (number)</t>
  </si>
  <si>
    <t>OP 4:  Making Cities More Livable</t>
  </si>
  <si>
    <t>1.1.3</t>
  </si>
  <si>
    <t>2.1.3</t>
  </si>
  <si>
    <t>3.1.1</t>
  </si>
  <si>
    <t>3.2.1</t>
  </si>
  <si>
    <t>6.1.3</t>
  </si>
  <si>
    <t>6.1.4</t>
  </si>
  <si>
    <t>7.1.2</t>
  </si>
  <si>
    <t>Social protection schemes established or improved (number)</t>
  </si>
  <si>
    <t>Women and girls with increased resilience to climate change, disasters, and other external shocks (number) </t>
  </si>
  <si>
    <t>Women-owned or -led SME loan accounts opened or women-owned or -led SME end borrowers reached (number)</t>
  </si>
  <si>
    <t>Additional climate finance mobilized ($) </t>
  </si>
  <si>
    <t>Area with reduced flood risk (hectares) </t>
  </si>
  <si>
    <t>Measures supported in implementation that promote resilience and responsiveness to economic shocks in a timely manner (number) </t>
  </si>
  <si>
    <t>Transparency and accountability measures in procurement and financial management supported in implementation (number) </t>
  </si>
  <si>
    <t>Measures to improve the efficiency and/or productivity of cross-border connectivity supported in implementation (number) </t>
  </si>
  <si>
    <t>2023 Development Effectiveness Review</t>
  </si>
  <si>
    <t>PRASAC Microfinance Institution Limited Expanding Micro, Small, and Medium-Sized Enterprise Lending Project</t>
  </si>
  <si>
    <t>COVID-19 Active Response and Expenditure Support Program in Cambodia</t>
  </si>
  <si>
    <t>Greater Mekong Subregion Flood and Drought Risk Management and Mitigation Project</t>
  </si>
  <si>
    <t>Provincial Roads Improvement Project</t>
  </si>
  <si>
    <t>Strengthening Public Financial Management Program (Subprogram 1)</t>
  </si>
  <si>
    <t>Uplands Irrigation and Water Resources Management Sector Project</t>
  </si>
  <si>
    <t>Strengthening Capacity for Improved Implementation of Externally Funded Projects</t>
  </si>
  <si>
    <t>OP 3: Tackling Climate Change, Building Climate and Disaster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</si>
</sst>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32"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2"/>
      <color theme="1"/>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
      <b/>
      <i/>
      <sz val="10"/>
      <color rgb="FF000000"/>
      <name val="Calibri"/>
      <family val="2"/>
    </font>
    <font>
      <b/>
      <sz val="8"/>
      <color theme="1"/>
      <name val="Calibri"/>
      <family val="2"/>
      <scheme val="minor"/>
    </font>
    <font>
      <sz val="8"/>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8">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cellStyleXfs>
  <cellXfs count="192">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167" fontId="9" fillId="0" borderId="1" xfId="2" applyNumberFormat="1" applyFont="1" applyFill="1" applyBorder="1" applyAlignment="1">
      <alignment horizontal="center" vertical="top"/>
    </xf>
    <xf numFmtId="3" fontId="7" fillId="0" borderId="1" xfId="1" applyNumberFormat="1" applyFont="1" applyFill="1" applyBorder="1"/>
    <xf numFmtId="37" fontId="5" fillId="0" borderId="1" xfId="1" applyNumberFormat="1" applyFont="1" applyFill="1" applyBorder="1"/>
    <xf numFmtId="166" fontId="5" fillId="0" borderId="1" xfId="0" applyNumberFormat="1" applyFont="1" applyBorder="1" applyAlignment="1">
      <alignment horizontal="center"/>
    </xf>
    <xf numFmtId="164" fontId="7" fillId="0" borderId="1" xfId="1" applyNumberFormat="1" applyFont="1" applyFill="1" applyBorder="1" applyAlignment="1">
      <alignment horizontal="left"/>
    </xf>
    <xf numFmtId="164" fontId="7" fillId="0" borderId="1" xfId="1" applyNumberFormat="1" applyFont="1" applyFill="1" applyBorder="1" applyAlignment="1">
      <alignment horizontal="center"/>
    </xf>
    <xf numFmtId="1" fontId="7" fillId="0" borderId="1" xfId="1" applyNumberFormat="1" applyFont="1" applyFill="1" applyBorder="1" applyAlignment="1">
      <alignment horizontal="right"/>
    </xf>
    <xf numFmtId="164" fontId="7" fillId="0" borderId="1" xfId="1" applyNumberFormat="1" applyFont="1" applyFill="1" applyBorder="1"/>
    <xf numFmtId="1" fontId="7" fillId="0" borderId="1" xfId="1" applyNumberFormat="1" applyFont="1" applyFill="1" applyBorder="1"/>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3" fontId="5" fillId="0" borderId="1" xfId="1" applyNumberFormat="1" applyFont="1" applyFill="1" applyBorder="1"/>
    <xf numFmtId="167" fontId="7" fillId="0" borderId="1" xfId="2" applyNumberFormat="1" applyFont="1" applyBorder="1" applyAlignment="1">
      <alignment horizontal="center" vertical="top" wrapText="1"/>
    </xf>
    <xf numFmtId="3" fontId="5" fillId="0" borderId="1" xfId="1" applyNumberFormat="1" applyFont="1" applyFill="1" applyBorder="1" applyAlignment="1"/>
    <xf numFmtId="1" fontId="7" fillId="0" borderId="1" xfId="1" applyNumberFormat="1" applyFont="1" applyFill="1" applyBorder="1" applyAlignment="1"/>
    <xf numFmtId="0" fontId="7" fillId="0" borderId="1" xfId="2" applyFont="1" applyFill="1" applyBorder="1" applyAlignment="1">
      <alignment horizontal="right" wrapText="1"/>
    </xf>
    <xf numFmtId="0" fontId="7" fillId="0" borderId="1" xfId="2" applyFont="1" applyFill="1" applyBorder="1" applyAlignment="1">
      <alignment horizontal="center" wrapText="1"/>
    </xf>
    <xf numFmtId="3" fontId="6" fillId="0" borderId="1" xfId="1" applyNumberFormat="1" applyFont="1" applyFill="1" applyBorder="1" applyAlignment="1">
      <alignment horizontal="right" vertical="top"/>
    </xf>
    <xf numFmtId="3" fontId="5" fillId="0" borderId="1" xfId="1" applyNumberFormat="1" applyFont="1" applyFill="1" applyBorder="1" applyAlignment="1">
      <alignment horizontal="right"/>
    </xf>
    <xf numFmtId="1"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applyAlignment="1">
      <alignment horizontal="right" vertical="top"/>
    </xf>
    <xf numFmtId="168" fontId="5" fillId="0" borderId="1" xfId="1" applyNumberFormat="1" applyFont="1" applyFill="1" applyBorder="1" applyAlignment="1">
      <alignment horizontal="center"/>
    </xf>
    <xf numFmtId="0" fontId="7" fillId="0" borderId="1" xfId="0" applyFont="1" applyBorder="1" applyAlignment="1">
      <alignment horizontal="right"/>
    </xf>
    <xf numFmtId="15" fontId="7" fillId="0" borderId="1" xfId="0" applyNumberFormat="1" applyFont="1" applyBorder="1" applyAlignment="1">
      <alignment horizontal="center"/>
    </xf>
    <xf numFmtId="167" fontId="7" fillId="0" borderId="1" xfId="0" applyNumberFormat="1" applyFont="1" applyBorder="1" applyAlignment="1">
      <alignment horizontal="center"/>
    </xf>
    <xf numFmtId="3" fontId="5" fillId="0" borderId="1" xfId="4" applyNumberFormat="1" applyFont="1" applyFill="1" applyBorder="1" applyAlignment="1">
      <alignment horizontal="right"/>
    </xf>
    <xf numFmtId="164" fontId="7" fillId="0" borderId="1" xfId="1" applyNumberFormat="1" applyFont="1" applyFill="1" applyBorder="1" applyAlignment="1">
      <alignment horizontal="right"/>
    </xf>
    <xf numFmtId="3" fontId="5" fillId="0" borderId="1" xfId="0" applyNumberFormat="1" applyFont="1" applyBorder="1" applyAlignment="1">
      <alignment vertical="top"/>
    </xf>
    <xf numFmtId="169" fontId="7" fillId="0" borderId="1" xfId="0" applyNumberFormat="1" applyFont="1" applyBorder="1" applyAlignment="1">
      <alignment horizontal="center"/>
    </xf>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4"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4" fontId="0" fillId="0" borderId="0" xfId="7" applyNumberFormat="1" applyFont="1"/>
    <xf numFmtId="0" fontId="21" fillId="0" borderId="0" xfId="0" applyFont="1"/>
    <xf numFmtId="0" fontId="22" fillId="0" borderId="0" xfId="5" applyFont="1" applyFill="1"/>
    <xf numFmtId="0" fontId="23" fillId="0" borderId="0" xfId="6" applyFont="1"/>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9" fillId="0" borderId="0" xfId="6" applyFont="1" applyAlignment="1">
      <alignment horizontal="left" vertical="top"/>
    </xf>
    <xf numFmtId="0" fontId="19" fillId="0" borderId="0" xfId="6" quotePrefix="1" applyFont="1" applyAlignment="1">
      <alignment vertical="top" wrapText="1"/>
    </xf>
    <xf numFmtId="164" fontId="19" fillId="0" borderId="0" xfId="7" quotePrefix="1" applyNumberFormat="1" applyFont="1" applyBorder="1" applyAlignment="1">
      <alignmen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18" fillId="0" borderId="0" xfId="6" applyFont="1" applyAlignment="1">
      <alignment vertical="top" wrapText="1"/>
    </xf>
    <xf numFmtId="164" fontId="18" fillId="0" borderId="0" xfId="7" applyNumberFormat="1" applyFont="1" applyBorder="1" applyAlignment="1">
      <alignment vertical="top"/>
    </xf>
    <xf numFmtId="0" fontId="19"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7" fillId="0" borderId="0" xfId="6" quotePrefix="1" applyFont="1" applyAlignment="1">
      <alignment horizontal="left" vertical="top"/>
    </xf>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24" fillId="13" borderId="3" xfId="6" applyFont="1" applyFill="1" applyBorder="1" applyAlignment="1">
      <alignment horizontal="center" vertical="top"/>
    </xf>
    <xf numFmtId="164" fontId="24" fillId="13" borderId="4" xfId="1" applyNumberFormat="1" applyFont="1" applyFill="1" applyBorder="1" applyAlignment="1">
      <alignment horizontal="center" vertical="top"/>
    </xf>
    <xf numFmtId="0" fontId="25" fillId="0" borderId="5" xfId="6" quotePrefix="1" applyFont="1" applyBorder="1" applyAlignment="1">
      <alignment horizontal="left" vertical="top"/>
    </xf>
    <xf numFmtId="164" fontId="25" fillId="15" borderId="6" xfId="1" applyNumberFormat="1" applyFont="1" applyFill="1" applyBorder="1" applyAlignment="1">
      <alignment vertical="top" wrapText="1"/>
    </xf>
    <xf numFmtId="164" fontId="17" fillId="15" borderId="6" xfId="1" applyNumberFormat="1" applyFont="1" applyFill="1" applyBorder="1" applyAlignment="1">
      <alignment horizontal="right" vertical="top" wrapText="1"/>
    </xf>
    <xf numFmtId="0" fontId="25" fillId="0" borderId="5" xfId="6" applyFont="1" applyBorder="1" applyAlignment="1">
      <alignment horizontal="left" vertical="top"/>
    </xf>
    <xf numFmtId="164" fontId="17" fillId="15" borderId="9" xfId="1" applyNumberFormat="1" applyFont="1" applyFill="1" applyBorder="1" applyAlignment="1">
      <alignment horizontal="right" vertical="top" wrapText="1"/>
    </xf>
    <xf numFmtId="164" fontId="2" fillId="0" borderId="0" xfId="1" applyNumberFormat="1" applyFont="1"/>
    <xf numFmtId="164" fontId="24" fillId="13" borderId="3" xfId="1" applyNumberFormat="1" applyFont="1" applyFill="1" applyBorder="1" applyAlignment="1">
      <alignment horizontal="center" vertical="top"/>
    </xf>
    <xf numFmtId="164" fontId="17" fillId="0" borderId="0" xfId="1" applyNumberFormat="1" applyFont="1" applyBorder="1" applyAlignment="1">
      <alignment vertical="top"/>
    </xf>
    <xf numFmtId="164" fontId="17" fillId="0" borderId="8" xfId="1" quotePrefix="1" applyNumberFormat="1" applyFont="1" applyBorder="1" applyAlignment="1">
      <alignment horizontal="right" vertical="top"/>
    </xf>
    <xf numFmtId="0" fontId="25" fillId="0" borderId="0" xfId="6" applyFont="1" applyAlignment="1">
      <alignment horizontal="left" vertical="top"/>
    </xf>
    <xf numFmtId="0" fontId="25" fillId="0" borderId="0" xfId="6" applyFont="1" applyAlignment="1">
      <alignment vertical="top" wrapText="1"/>
    </xf>
    <xf numFmtId="164" fontId="25" fillId="0" borderId="0" xfId="1" quotePrefix="1" applyNumberFormat="1" applyFont="1" applyBorder="1" applyAlignment="1">
      <alignment horizontal="right" vertical="top"/>
    </xf>
    <xf numFmtId="164" fontId="25" fillId="0" borderId="0" xfId="1" applyNumberFormat="1" applyFont="1" applyBorder="1" applyAlignment="1">
      <alignment horizontal="left" vertical="top"/>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164" fontId="17" fillId="0" borderId="8" xfId="1" applyNumberFormat="1" applyFont="1" applyBorder="1" applyAlignment="1">
      <alignment vertical="top"/>
    </xf>
    <xf numFmtId="164" fontId="26" fillId="0" borderId="0" xfId="1" applyNumberFormat="1" applyFont="1"/>
    <xf numFmtId="164" fontId="26" fillId="0" borderId="0" xfId="1" applyNumberFormat="1" applyFont="1" applyBorder="1"/>
    <xf numFmtId="0" fontId="27" fillId="0" borderId="0" xfId="5" applyFont="1" applyFill="1"/>
    <xf numFmtId="164" fontId="17" fillId="0" borderId="0" xfId="1" quotePrefix="1" applyNumberFormat="1" applyFont="1" applyBorder="1" applyAlignment="1">
      <alignment vertical="top"/>
    </xf>
    <xf numFmtId="164" fontId="19" fillId="0" borderId="0" xfId="1" quotePrefix="1" applyNumberFormat="1" applyFont="1" applyBorder="1" applyAlignment="1">
      <alignment vertical="top"/>
    </xf>
    <xf numFmtId="0" fontId="28" fillId="0" borderId="0" xfId="0" applyFont="1" applyAlignment="1">
      <alignment horizontal="left"/>
    </xf>
    <xf numFmtId="0" fontId="24" fillId="13" borderId="2" xfId="6" applyFont="1" applyFill="1" applyBorder="1" applyAlignment="1">
      <alignment horizontal="left" vertical="top"/>
    </xf>
    <xf numFmtId="0" fontId="18" fillId="14" borderId="0" xfId="6" quotePrefix="1" applyFont="1" applyFill="1" applyAlignment="1">
      <alignment horizontal="right" vertical="top"/>
    </xf>
    <xf numFmtId="0" fontId="1" fillId="0" borderId="0" xfId="6" applyFont="1"/>
    <xf numFmtId="37" fontId="17" fillId="0" borderId="0" xfId="1" applyNumberFormat="1" applyFont="1" applyBorder="1" applyAlignment="1">
      <alignment vertical="top"/>
    </xf>
    <xf numFmtId="164" fontId="17" fillId="0" borderId="0" xfId="1" quotePrefix="1" applyNumberFormat="1" applyFont="1" applyFill="1" applyBorder="1" applyAlignment="1">
      <alignment vertical="top"/>
    </xf>
    <xf numFmtId="164" fontId="19" fillId="0" borderId="0" xfId="1" quotePrefix="1" applyNumberFormat="1" applyFont="1" applyFill="1" applyBorder="1" applyAlignment="1">
      <alignment vertical="top"/>
    </xf>
    <xf numFmtId="37" fontId="17" fillId="0" borderId="0" xfId="1" quotePrefix="1" applyNumberFormat="1" applyFont="1" applyBorder="1" applyAlignment="1">
      <alignment horizontal="right" vertical="top"/>
    </xf>
    <xf numFmtId="164" fontId="1" fillId="0" borderId="0" xfId="1" applyNumberFormat="1" applyFont="1"/>
    <xf numFmtId="164" fontId="1" fillId="0" borderId="0" xfId="1" applyNumberFormat="1" applyFont="1" applyBorder="1"/>
    <xf numFmtId="0" fontId="19" fillId="0" borderId="0" xfId="6" applyFont="1" applyAlignment="1">
      <alignment vertical="top" wrapText="1"/>
    </xf>
    <xf numFmtId="164" fontId="19" fillId="0" borderId="0" xfId="1" applyNumberFormat="1" applyFont="1" applyBorder="1" applyAlignment="1">
      <alignment vertical="top"/>
    </xf>
    <xf numFmtId="0" fontId="29" fillId="0" borderId="5" xfId="0" applyFont="1" applyBorder="1" applyAlignment="1">
      <alignment horizontal="left" vertical="top"/>
    </xf>
    <xf numFmtId="0" fontId="30" fillId="0" borderId="10" xfId="0" applyFont="1" applyBorder="1"/>
    <xf numFmtId="0" fontId="31" fillId="0" borderId="0" xfId="0" applyFont="1"/>
    <xf numFmtId="164" fontId="31" fillId="0" borderId="0" xfId="0" applyNumberFormat="1" applyFont="1"/>
    <xf numFmtId="0" fontId="2" fillId="0" borderId="8" xfId="6" applyBorder="1"/>
    <xf numFmtId="0" fontId="31" fillId="0" borderId="8" xfId="0" applyFont="1" applyBorder="1"/>
    <xf numFmtId="164" fontId="18" fillId="0" borderId="10" xfId="1" applyNumberFormat="1" applyFont="1" applyBorder="1"/>
    <xf numFmtId="164" fontId="17" fillId="0" borderId="0" xfId="1" applyNumberFormat="1" applyFont="1" applyBorder="1"/>
    <xf numFmtId="164" fontId="17" fillId="0" borderId="8" xfId="1" applyNumberFormat="1" applyFont="1" applyBorder="1"/>
    <xf numFmtId="0" fontId="12" fillId="0" borderId="0" xfId="5"/>
    <xf numFmtId="0" fontId="19" fillId="0" borderId="0" xfId="0" applyFont="1" applyAlignment="1">
      <alignment horizontal="left" indent="1"/>
    </xf>
    <xf numFmtId="0" fontId="17" fillId="0" borderId="0" xfId="0" applyFont="1" applyAlignment="1">
      <alignment horizontal="left" indent="2"/>
    </xf>
    <xf numFmtId="164" fontId="0" fillId="0" borderId="0" xfId="1" applyNumberFormat="1" applyFont="1"/>
    <xf numFmtId="164" fontId="17" fillId="0" borderId="0" xfId="1" applyNumberFormat="1" applyFont="1"/>
    <xf numFmtId="164" fontId="17" fillId="13" borderId="0" xfId="1" applyNumberFormat="1" applyFont="1" applyFill="1" applyBorder="1" applyAlignment="1">
      <alignment horizontal="center" vertical="top"/>
    </xf>
    <xf numFmtId="164" fontId="18" fillId="14" borderId="0" xfId="1" quotePrefix="1" applyNumberFormat="1" applyFont="1" applyFill="1" applyAlignment="1">
      <alignment horizontal="right" vertical="top"/>
    </xf>
    <xf numFmtId="0" fontId="17" fillId="0" borderId="5" xfId="0" applyFont="1" applyBorder="1" applyAlignment="1">
      <alignment horizontal="left" indent="1"/>
    </xf>
    <xf numFmtId="0" fontId="17" fillId="0" borderId="7" xfId="0" applyFont="1" applyBorder="1" applyAlignment="1">
      <alignment horizontal="left" indent="1"/>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8">
    <cellStyle name="Comma" xfId="1" builtinId="3"/>
    <cellStyle name="Comma 2" xfId="7" xr:uid="{579349F8-4BEA-4B4D-8321-E129ED443DC2}"/>
    <cellStyle name="Comma 2 2" xfId="4" xr:uid="{00000000-0005-0000-0000-000001000000}"/>
    <cellStyle name="Hyperlink" xfId="5" builtinId="8"/>
    <cellStyle name="Normal" xfId="0" builtinId="0"/>
    <cellStyle name="Normal 12" xfId="3" xr:uid="{00000000-0005-0000-0000-000004000000}"/>
    <cellStyle name="Normal 2" xfId="6" xr:uid="{1F52654C-CCBA-FF4F-925A-EB63EF3D9402}"/>
    <cellStyle name="Normal 2 2 5" xfId="2" xr:uid="{00000000-0005-0000-0000-000005000000}"/>
  </cellStyles>
  <dxfs count="31">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font>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vf2\OneDrive%20-%20Asian%20Development%20Bank\2024\OP%20indicator%20list.xlsx" TargetMode="External"/><Relationship Id="rId1" Type="http://schemas.openxmlformats.org/officeDocument/2006/relationships/externalLinkPath" Target="file:///C:\Users\vf2\OneDrive%20-%20Asian%20Development%20Bank\2024\OP%20indicato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A OP indicators List_23Aug2020"/>
    </sheetNames>
    <sheetDataSet>
      <sheetData sheetId="0">
        <row r="4">
          <cell r="F4" t="str">
            <v>Indicator#</v>
          </cell>
          <cell r="G4" t="str">
            <v>RFI or TI</v>
          </cell>
          <cell r="H4" t="str">
            <v>Indicator Name</v>
          </cell>
        </row>
        <row r="5">
          <cell r="F5">
            <v>1.1000000000000001</v>
          </cell>
          <cell r="G5" t="str">
            <v>RFI</v>
          </cell>
          <cell r="H5" t="str">
            <v>People benefiting from improved health services, education services, or social protection (number)</v>
          </cell>
        </row>
        <row r="6">
          <cell r="F6">
            <v>1.2</v>
          </cell>
          <cell r="G6" t="str">
            <v>RFI</v>
          </cell>
          <cell r="H6" t="str">
            <v>Jobs generated (number)</v>
          </cell>
        </row>
        <row r="7">
          <cell r="F7">
            <v>1.3</v>
          </cell>
          <cell r="G7" t="str">
            <v>RFI</v>
          </cell>
          <cell r="H7" t="str">
            <v>Poor and vulnerable people with improved standards of living (number)</v>
          </cell>
        </row>
        <row r="8">
          <cell r="F8" t="str">
            <v>1.1.1</v>
          </cell>
          <cell r="G8" t="str">
            <v>TI</v>
          </cell>
          <cell r="H8" t="str">
            <v>People enrolled in improved education and/or training (number) </v>
          </cell>
        </row>
        <row r="9">
          <cell r="F9" t="str">
            <v>1.1.2</v>
          </cell>
          <cell r="G9" t="str">
            <v>TI</v>
          </cell>
          <cell r="H9" t="str">
            <v>Health services established or improved (number) </v>
          </cell>
        </row>
        <row r="10">
          <cell r="F10" t="str">
            <v>1.1.3</v>
          </cell>
          <cell r="G10" t="str">
            <v>TI</v>
          </cell>
          <cell r="H10" t="str">
            <v>Social protection schemes established or improved (number)</v>
          </cell>
        </row>
        <row r="11">
          <cell r="F11" t="str">
            <v>1.2.1</v>
          </cell>
          <cell r="G11" t="str">
            <v>TI</v>
          </cell>
          <cell r="H11" t="str">
            <v>Business development and financial sector measures supported in implementation (number) </v>
          </cell>
        </row>
        <row r="12">
          <cell r="F12" t="str">
            <v>1.2.2</v>
          </cell>
          <cell r="G12" t="str">
            <v>TI</v>
          </cell>
          <cell r="H12" t="str">
            <v>Models for business development and financing established or improved (number)</v>
          </cell>
        </row>
        <row r="13">
          <cell r="F13" t="str">
            <v>1.2.3</v>
          </cell>
          <cell r="G13" t="str">
            <v>TI</v>
          </cell>
          <cell r="H13" t="str">
            <v>Enhanced labor policies or standards implemented (number)</v>
          </cell>
        </row>
        <row r="14">
          <cell r="F14" t="str">
            <v>1.3.1</v>
          </cell>
          <cell r="G14" t="str">
            <v>TI</v>
          </cell>
          <cell r="H14" t="str">
            <v>Infrastructure assets established or improved (number)</v>
          </cell>
        </row>
        <row r="15">
          <cell r="F15" t="str">
            <v>1.3.2</v>
          </cell>
          <cell r="G15" t="str">
            <v>TI</v>
          </cell>
          <cell r="H15" t="str">
            <v>New financial products and services made available to the poor and vulnerable (number) </v>
          </cell>
        </row>
        <row r="16">
          <cell r="F16" t="str">
            <v>1.3.3</v>
          </cell>
          <cell r="G16" t="str">
            <v>TI</v>
          </cell>
          <cell r="H16" t="str">
            <v>Measures for increased inclusiveness supported in implementation (number)</v>
          </cell>
        </row>
        <row r="17">
          <cell r="F17">
            <v>2.1</v>
          </cell>
          <cell r="G17" t="str">
            <v>RFI</v>
          </cell>
          <cell r="H17" t="str">
            <v>Skilled jobs for women generated (number) </v>
          </cell>
        </row>
        <row r="18">
          <cell r="F18">
            <v>2.2000000000000002</v>
          </cell>
          <cell r="G18" t="str">
            <v>RFI</v>
          </cell>
          <cell r="H18" t="str">
            <v>Women and girls completing secondary and tertiary education, and/or other training (number)</v>
          </cell>
        </row>
        <row r="19">
          <cell r="F19">
            <v>2.2999999999999998</v>
          </cell>
          <cell r="G19" t="str">
            <v>RFI</v>
          </cell>
          <cell r="H19" t="str">
            <v>Women represented in decision-making structures and processes (number) </v>
          </cell>
        </row>
        <row r="20">
          <cell r="F20">
            <v>2.4</v>
          </cell>
          <cell r="G20" t="str">
            <v>RFI</v>
          </cell>
          <cell r="H20" t="str">
            <v>Women and girls with increased time savings (number) </v>
          </cell>
        </row>
        <row r="21">
          <cell r="F21">
            <v>2.5</v>
          </cell>
          <cell r="G21" t="str">
            <v>RFI</v>
          </cell>
          <cell r="H21" t="str">
            <v>Women and girls with increased resilience to climate change, disasters, and other external shocks (number) </v>
          </cell>
        </row>
        <row r="22">
          <cell r="F22" t="str">
            <v>2.1.1</v>
          </cell>
          <cell r="G22" t="str">
            <v>TI</v>
          </cell>
          <cell r="H22" t="str">
            <v>Women enrolled in TVET and other job training (number) </v>
          </cell>
        </row>
        <row r="23">
          <cell r="F23" t="str">
            <v>2.1.2</v>
          </cell>
          <cell r="G23" t="str">
            <v>TI</v>
          </cell>
          <cell r="H23" t="str">
            <v>Women opening new accounts (number) </v>
          </cell>
        </row>
        <row r="24">
          <cell r="F24" t="str">
            <v>2.1.3</v>
          </cell>
          <cell r="G24" t="str">
            <v>TI</v>
          </cell>
          <cell r="H24" t="str">
            <v>Women-owned or -led SME loan accounts opened or women-owned or -led SME end borrowers reached (number)</v>
          </cell>
        </row>
        <row r="25">
          <cell r="F25" t="str">
            <v>2.1.4</v>
          </cell>
          <cell r="G25" t="str">
            <v>TI</v>
          </cell>
          <cell r="H25" t="str">
            <v>Women and girls benefiting from new or improved infrastructure (number) </v>
          </cell>
        </row>
        <row r="26">
          <cell r="F26" t="str">
            <v>2.2.1</v>
          </cell>
          <cell r="G26" t="str">
            <v>TI</v>
          </cell>
          <cell r="H26" t="str">
            <v>Women and girls enrolled in STEM or nontraditional TVET (number)</v>
          </cell>
        </row>
        <row r="27">
          <cell r="F27" t="str">
            <v>2.2.2</v>
          </cell>
          <cell r="G27" t="str">
            <v>TI</v>
          </cell>
          <cell r="H27" t="str">
            <v>Health services for women and girls established or improved (number)</v>
          </cell>
        </row>
        <row r="28">
          <cell r="F28" t="str">
            <v>2.2.3</v>
          </cell>
          <cell r="G28" t="str">
            <v>TI</v>
          </cell>
          <cell r="H28" t="str">
            <v>Solutions to prevent or address gender-based violence implemented (number) </v>
          </cell>
        </row>
        <row r="29">
          <cell r="F29" t="str">
            <v>2.3.1</v>
          </cell>
          <cell r="G29" t="str">
            <v>TI</v>
          </cell>
          <cell r="H29" t="str">
            <v>Women with strengthened leadership capacities (number)</v>
          </cell>
        </row>
        <row r="30">
          <cell r="F30" t="str">
            <v>2.3.2</v>
          </cell>
          <cell r="G30" t="str">
            <v>TI</v>
          </cell>
          <cell r="H30" t="str">
            <v>Measures on gender equality supported in implementation (number)</v>
          </cell>
        </row>
        <row r="31">
          <cell r="F31" t="str">
            <v>2.4.1</v>
          </cell>
          <cell r="G31" t="str">
            <v>TI</v>
          </cell>
          <cell r="H31" t="str">
            <v>Time-saving or gender-responsive infrastructure assets and/or services established or improved (number)</v>
          </cell>
        </row>
        <row r="32">
          <cell r="F32" t="str">
            <v>2.4.2</v>
          </cell>
          <cell r="G32" t="str">
            <v>TI</v>
          </cell>
          <cell r="H32" t="str">
            <v>Child and elderly care services established or improved (number)</v>
          </cell>
        </row>
        <row r="33">
          <cell r="F33" t="str">
            <v>2.5.1</v>
          </cell>
          <cell r="G33" t="str">
            <v>TI</v>
          </cell>
          <cell r="H33" t="str">
            <v>Community-based initiatives to build resilience of women and girls to external shocks implemented (number)</v>
          </cell>
        </row>
        <row r="34">
          <cell r="F34" t="str">
            <v>2.5.2</v>
          </cell>
          <cell r="G34" t="str">
            <v>TI</v>
          </cell>
          <cell r="H34" t="str">
            <v>Climate- and disaster-resilient infrastructure assets and/or services for women and girls established or improved (number)</v>
          </cell>
        </row>
        <row r="35">
          <cell r="F35" t="str">
            <v>2.5.3</v>
          </cell>
          <cell r="G35" t="str">
            <v>TI</v>
          </cell>
          <cell r="H35" t="str">
            <v>Savings and insurance schemes for women implemented or established (number)</v>
          </cell>
        </row>
        <row r="36">
          <cell r="F36" t="str">
            <v>2.5.4</v>
          </cell>
          <cell r="G36" t="str">
            <v>TI</v>
          </cell>
          <cell r="H36" t="str">
            <v>Dedicated crisis-responding social assistance schemes for women and girls implemented or established (number) </v>
          </cell>
        </row>
        <row r="37">
          <cell r="F37">
            <v>3.1</v>
          </cell>
          <cell r="G37" t="str">
            <v>RFI</v>
          </cell>
          <cell r="H37" t="str">
            <v>Total annual greenhouse gas emissions reduction (tCO2e/year) </v>
          </cell>
        </row>
        <row r="38">
          <cell r="F38">
            <v>3.2</v>
          </cell>
          <cell r="G38" t="str">
            <v>RFI</v>
          </cell>
          <cell r="H38" t="str">
            <v>People with strengthened climate and disaster resilience (number)</v>
          </cell>
        </row>
        <row r="39">
          <cell r="F39">
            <v>3.3</v>
          </cell>
          <cell r="G39" t="str">
            <v>RFI</v>
          </cell>
          <cell r="H39" t="str">
            <v>People benefiting from strengthened environmental sustainability (number)</v>
          </cell>
        </row>
        <row r="40">
          <cell r="F40" t="str">
            <v>3.1.1</v>
          </cell>
          <cell r="G40" t="str">
            <v>TI</v>
          </cell>
          <cell r="H40" t="str">
            <v>Additional climate finance mobilized ($) </v>
          </cell>
        </row>
        <row r="41">
          <cell r="F41" t="str">
            <v>3.1.2</v>
          </cell>
          <cell r="G41" t="str">
            <v>TI</v>
          </cell>
          <cell r="H41" t="str">
            <v>People with increased capacity in implementing mitigation and low-carbon development actions (number)</v>
          </cell>
        </row>
        <row r="42">
          <cell r="F42" t="str">
            <v>3.1.3</v>
          </cell>
          <cell r="G42" t="str">
            <v>TI</v>
          </cell>
          <cell r="H42" t="str">
            <v>Low-carbon infrastructure assets established or improved (number)</v>
          </cell>
        </row>
        <row r="43">
          <cell r="F43" t="str">
            <v>3.1.4</v>
          </cell>
          <cell r="G43" t="str">
            <v>TI</v>
          </cell>
          <cell r="H43" t="str">
            <v>Installed renewable energy capacity (megawatts)</v>
          </cell>
        </row>
        <row r="44">
          <cell r="F44" t="str">
            <v>3.1.5</v>
          </cell>
          <cell r="G44" t="str">
            <v>TI</v>
          </cell>
          <cell r="H44" t="str">
            <v>Low-carbon solutions promoted and implemented (number) </v>
          </cell>
        </row>
        <row r="45">
          <cell r="F45" t="str">
            <v>3.2.1</v>
          </cell>
          <cell r="G45" t="str">
            <v>TI</v>
          </cell>
          <cell r="H45" t="str">
            <v>Area with reduced flood risk (hectares) </v>
          </cell>
        </row>
        <row r="46">
          <cell r="F46" t="str">
            <v>3.2.2</v>
          </cell>
          <cell r="G46" t="str">
            <v>TI</v>
          </cell>
          <cell r="H46" t="str">
            <v>Gender-inclusive climate and disaster resilience capacity development initiatives implemented (number) </v>
          </cell>
        </row>
        <row r="47">
          <cell r="F47" t="str">
            <v>3.2.3</v>
          </cell>
          <cell r="G47" t="str">
            <v>TI</v>
          </cell>
          <cell r="H47" t="str">
            <v>Financial preparedness instruments provided (number) </v>
          </cell>
        </row>
        <row r="48">
          <cell r="F48" t="str">
            <v>3.2.4</v>
          </cell>
          <cell r="G48" t="str">
            <v>TI</v>
          </cell>
          <cell r="H48" t="str">
            <v>National and subnational disaster risk reduction and/or management plans supported in implementation (number) </v>
          </cell>
        </row>
        <row r="49">
          <cell r="F49" t="str">
            <v>3.2.5</v>
          </cell>
          <cell r="G49" t="str">
            <v>TI</v>
          </cell>
          <cell r="H49" t="str">
            <v>New and existing infrastructure assets made climate and disaster resilient (number)</v>
          </cell>
        </row>
        <row r="50">
          <cell r="F50" t="str">
            <v>3.3.1</v>
          </cell>
          <cell r="G50" t="str">
            <v>TI</v>
          </cell>
          <cell r="H50" t="str">
            <v xml:space="preserve">Pollution control enhancing infrastructure assets established or improved (number) </v>
          </cell>
        </row>
        <row r="51">
          <cell r="F51" t="str">
            <v>3.3.2</v>
          </cell>
          <cell r="G51" t="str">
            <v>TI</v>
          </cell>
          <cell r="H51" t="str">
            <v>Solutions to enhance pollution control and resource efficiency implemented (number) </v>
          </cell>
        </row>
        <row r="52">
          <cell r="F52" t="str">
            <v>3.3.3</v>
          </cell>
          <cell r="G52" t="str">
            <v>TI</v>
          </cell>
          <cell r="H52" t="str">
            <v>Terrestrial, coastal, and marine areas conserved, restored, and/or enhanced (hectares)</v>
          </cell>
        </row>
        <row r="53">
          <cell r="F53" t="str">
            <v>3.3.4</v>
          </cell>
          <cell r="G53" t="str">
            <v>TI</v>
          </cell>
          <cell r="H53" t="str">
            <v>Solutions to conserve, restore, and/or enhance terrestrial, coastal, and marine areas implemented (number) </v>
          </cell>
        </row>
        <row r="54">
          <cell r="F54" t="str">
            <v>3.3.5</v>
          </cell>
          <cell r="G54" t="str">
            <v>TI</v>
          </cell>
          <cell r="H54" t="str">
            <v>Sustainable water–food–energy security nexus solutions implemented (number) </v>
          </cell>
        </row>
        <row r="55">
          <cell r="F55">
            <v>4.0999999999999996</v>
          </cell>
          <cell r="G55" t="str">
            <v>RFI</v>
          </cell>
          <cell r="H55" t="str">
            <v>People benefiting from improved services in urban areas (number)</v>
          </cell>
        </row>
        <row r="56">
          <cell r="F56">
            <v>4.2</v>
          </cell>
          <cell r="G56" t="str">
            <v>RFI</v>
          </cell>
          <cell r="H56" t="str">
            <v>Entities with improved urban planning and financial sustainability (number)</v>
          </cell>
        </row>
        <row r="57">
          <cell r="F57">
            <v>4.3</v>
          </cell>
          <cell r="G57" t="str">
            <v>RFI</v>
          </cell>
          <cell r="H57" t="str">
            <v>Zones with improved urban environment, climate resilience, and disaster risk management (number) </v>
          </cell>
        </row>
        <row r="58">
          <cell r="F58" t="str">
            <v>4.1.1</v>
          </cell>
          <cell r="G58" t="str">
            <v>TI</v>
          </cell>
          <cell r="H58" t="str">
            <v>Service providers with improved performance (number)</v>
          </cell>
        </row>
        <row r="59">
          <cell r="F59" t="str">
            <v>4.1.2</v>
          </cell>
          <cell r="G59" t="str">
            <v>TI</v>
          </cell>
          <cell r="H59" t="str">
            <v>Urban infrastructure assets established or improved (number)</v>
          </cell>
        </row>
        <row r="60">
          <cell r="F60" t="str">
            <v>4.2.1</v>
          </cell>
          <cell r="G60" t="str">
            <v>TI</v>
          </cell>
          <cell r="H60" t="str">
            <v>Measures to improve regulatory, legal, and institutional environment for better planning supported in implementation (number)</v>
          </cell>
        </row>
        <row r="61">
          <cell r="F61" t="str">
            <v>4.2.2</v>
          </cell>
          <cell r="G61" t="str">
            <v>TI</v>
          </cell>
          <cell r="H61" t="str">
            <v>Measures to improve financial sustainability supported in implementation (number) </v>
          </cell>
        </row>
        <row r="62">
          <cell r="F62" t="str">
            <v>4.3.1</v>
          </cell>
          <cell r="G62" t="str">
            <v>TI</v>
          </cell>
          <cell r="H62" t="str">
            <v>Solutions to enhance urban environment implemented (number)</v>
          </cell>
        </row>
        <row r="63">
          <cell r="F63" t="str">
            <v>4.3.2</v>
          </cell>
          <cell r="G63" t="str">
            <v>TI</v>
          </cell>
          <cell r="H63" t="str">
            <v>Urban climate and disaster resilience capacity development initiatives implemented (number)</v>
          </cell>
        </row>
        <row r="64">
          <cell r="F64">
            <v>5.0999999999999996</v>
          </cell>
          <cell r="G64" t="str">
            <v>RFI</v>
          </cell>
          <cell r="H64" t="str">
            <v>People benefiting from increased rural investment (number)</v>
          </cell>
        </row>
        <row r="65">
          <cell r="F65">
            <v>5.2</v>
          </cell>
          <cell r="G65" t="str">
            <v>RFI</v>
          </cell>
          <cell r="H65" t="str">
            <v>Farmers with improved market access (number)</v>
          </cell>
        </row>
        <row r="66">
          <cell r="F66">
            <v>5.3</v>
          </cell>
          <cell r="G66" t="str">
            <v>RFI</v>
          </cell>
          <cell r="H66" t="str">
            <v>Land with higher productivity (hectares)</v>
          </cell>
        </row>
        <row r="67">
          <cell r="F67" t="str">
            <v>5.1.1</v>
          </cell>
          <cell r="G67" t="str">
            <v>TI</v>
          </cell>
          <cell r="H67" t="str">
            <v>Rural infrastructure assets established or improved (number)</v>
          </cell>
        </row>
        <row r="68">
          <cell r="F68" t="str">
            <v>5.1.2</v>
          </cell>
          <cell r="G68" t="str">
            <v>TI</v>
          </cell>
          <cell r="H68" t="str">
            <v>Companies providing new or improved nonagricultural goods and services (number)</v>
          </cell>
        </row>
        <row r="69">
          <cell r="F69" t="str">
            <v>5.1.3</v>
          </cell>
          <cell r="G69" t="str">
            <v>TI</v>
          </cell>
          <cell r="H69" t="str">
            <v>Health care, education, and financial services established or improved (number)</v>
          </cell>
        </row>
        <row r="70">
          <cell r="F70" t="str">
            <v>5.1.4</v>
          </cell>
          <cell r="G70" t="str">
            <v>TI</v>
          </cell>
          <cell r="H70" t="str">
            <v>Rural economic hubs supported (number)</v>
          </cell>
        </row>
        <row r="71">
          <cell r="F71" t="str">
            <v>5.2.1</v>
          </cell>
          <cell r="G71" t="str">
            <v>TI</v>
          </cell>
          <cell r="H71" t="str">
            <v>Wholesale markets established or improved (number)</v>
          </cell>
        </row>
        <row r="72">
          <cell r="F72" t="str">
            <v>5.2.2</v>
          </cell>
          <cell r="G72" t="str">
            <v>TI</v>
          </cell>
          <cell r="H72" t="str">
            <v>Storages, agri-logistics, and modern retail assets established or improved (number)</v>
          </cell>
        </row>
        <row r="73">
          <cell r="F73" t="str">
            <v>5.2.3</v>
          </cell>
          <cell r="G73" t="str">
            <v>TI</v>
          </cell>
          <cell r="H73" t="str">
            <v>Agribusinesses integrating farmers in efficient value chains (number)</v>
          </cell>
        </row>
        <row r="74">
          <cell r="F74" t="str">
            <v>5.2.4</v>
          </cell>
          <cell r="G74" t="str">
            <v>TI</v>
          </cell>
          <cell r="H74" t="str">
            <v xml:space="preserve"> Food safety and traceability standards improved (number)</v>
          </cell>
        </row>
        <row r="75">
          <cell r="F75" t="str">
            <v>5.3.1</v>
          </cell>
          <cell r="G75" t="str">
            <v>TI</v>
          </cell>
          <cell r="H75" t="str">
            <v>Land improved through climate-resilient irrigation infrastructure and water delivery services (hectares) </v>
          </cell>
        </row>
        <row r="76">
          <cell r="F76" t="str">
            <v>5.3.2</v>
          </cell>
          <cell r="G76" t="str">
            <v>TI</v>
          </cell>
          <cell r="H76" t="str">
            <v>Farmers using quality farm inputs and sustainable mechanization (number)</v>
          </cell>
        </row>
        <row r="77">
          <cell r="F77" t="str">
            <v>5.3.3</v>
          </cell>
          <cell r="G77" t="str">
            <v>TI</v>
          </cell>
          <cell r="H77" t="str">
            <v>Commercial farming land supported (hectares)</v>
          </cell>
        </row>
        <row r="78">
          <cell r="F78" t="str">
            <v>5.3.4</v>
          </cell>
          <cell r="G78" t="str">
            <v>TI</v>
          </cell>
          <cell r="H78" t="str">
            <v>Modern knowledge-intensive corporate farming models introduced (number)</v>
          </cell>
        </row>
        <row r="79">
          <cell r="F79">
            <v>6.1</v>
          </cell>
          <cell r="G79" t="str">
            <v>RFI</v>
          </cell>
          <cell r="H79" t="str">
            <v>Entities with improved management functions and financial stability (number) </v>
          </cell>
        </row>
        <row r="80">
          <cell r="F80">
            <v>6.2</v>
          </cell>
          <cell r="G80" t="str">
            <v>RFI</v>
          </cell>
          <cell r="H80" t="str">
            <v>Entities with improved service delivery (number) </v>
          </cell>
        </row>
        <row r="81">
          <cell r="F81" t="str">
            <v>6.1.1</v>
          </cell>
          <cell r="G81" t="str">
            <v>TI</v>
          </cell>
          <cell r="H81" t="str">
            <v>Government officials with increased capacity to design, implement, monitor, and evaluate relevant measures (number)</v>
          </cell>
        </row>
        <row r="82">
          <cell r="F82" t="str">
            <v>6.1.2</v>
          </cell>
          <cell r="G82" t="str">
            <v>TI</v>
          </cell>
          <cell r="H82" t="str">
            <v>Measures supported in implementation to improve capacity of public organizations to promote the private sector and finance sector (number)</v>
          </cell>
        </row>
        <row r="83">
          <cell r="F83" t="str">
            <v>6.1.3</v>
          </cell>
          <cell r="G83" t="str">
            <v>TI</v>
          </cell>
          <cell r="H83" t="str">
            <v>Measures supported in implementation that promote resilience and responsiveness to economic shocks in a timely manner (number) </v>
          </cell>
        </row>
        <row r="84">
          <cell r="F84" t="str">
            <v>6.1.4</v>
          </cell>
          <cell r="G84" t="str">
            <v>TI</v>
          </cell>
          <cell r="H84" t="str">
            <v>Transparency and accountability measures in procurement and financial management supported in implementation (number) </v>
          </cell>
        </row>
        <row r="85">
          <cell r="F85" t="str">
            <v>6.2.1</v>
          </cell>
          <cell r="G85" t="str">
            <v>TI</v>
          </cell>
          <cell r="H85" t="str">
            <v>Service delivery standards adopted and/or supported in implementation by government and/or private entities (number)</v>
          </cell>
        </row>
        <row r="86">
          <cell r="F86" t="str">
            <v>6.2.2</v>
          </cell>
          <cell r="G86" t="str">
            <v>TI</v>
          </cell>
          <cell r="H86" t="str">
            <v>Measures supported in implementation to strengthen subnational entities' ability to better manage their public finances (number)</v>
          </cell>
        </row>
        <row r="87">
          <cell r="F87" t="str">
            <v>6.2.3</v>
          </cell>
          <cell r="G87" t="str">
            <v>TI</v>
          </cell>
          <cell r="H87" t="str">
            <v>Measures to strengthen SOE governance supported in implementation (number)</v>
          </cell>
        </row>
        <row r="88">
          <cell r="F88" t="str">
            <v>6.2.4</v>
          </cell>
          <cell r="G88" t="str">
            <v>TI</v>
          </cell>
          <cell r="H88" t="str">
            <v>Citizen engagement mechanisms adopted (number)</v>
          </cell>
        </row>
        <row r="89">
          <cell r="F89">
            <v>7.1</v>
          </cell>
          <cell r="G89" t="str">
            <v>RFI</v>
          </cell>
          <cell r="H89" t="str">
            <v>Cargo transported and energy transmitted across borders ($) </v>
          </cell>
        </row>
        <row r="90">
          <cell r="F90">
            <v>7.2</v>
          </cell>
          <cell r="G90" t="str">
            <v>RFI</v>
          </cell>
          <cell r="H90" t="str">
            <v>Trade and investment facilitated ($) </v>
          </cell>
        </row>
        <row r="91">
          <cell r="F91">
            <v>7.3</v>
          </cell>
          <cell r="G91" t="str">
            <v>RFI</v>
          </cell>
          <cell r="H91" t="str">
            <v>Regional public goods initiatives successfully reducing cross-border environmental or health risks, or providing regional access to education services (number) </v>
          </cell>
        </row>
        <row r="92">
          <cell r="F92" t="str">
            <v>7.1.1</v>
          </cell>
          <cell r="G92" t="str">
            <v>TI</v>
          </cell>
          <cell r="H92" t="str">
            <v>Transport and ICT connectivity assets established or improved (number)</v>
          </cell>
        </row>
        <row r="93">
          <cell r="F93" t="str">
            <v>7.1.2</v>
          </cell>
          <cell r="G93" t="str">
            <v>TI</v>
          </cell>
          <cell r="H93" t="str">
            <v>Measures to improve the efficiency and/or productivity of cross-border connectivity supported in implementation (number) </v>
          </cell>
        </row>
        <row r="94">
          <cell r="F94" t="str">
            <v>7.1.3</v>
          </cell>
          <cell r="G94" t="str">
            <v>TI</v>
          </cell>
          <cell r="H94" t="str">
            <v>Clean energy capacity for power trade installed or improved (megawatt equivalent)</v>
          </cell>
        </row>
        <row r="95">
          <cell r="F95" t="str">
            <v>7.1.4</v>
          </cell>
          <cell r="G95" t="str">
            <v>TI</v>
          </cell>
          <cell r="H95" t="str">
            <v>Regional or subregional mechanisms created or operationalized to enhance coordination and cooperation among DMCs in energy, transport, or ICT connectivity (number)</v>
          </cell>
        </row>
        <row r="96">
          <cell r="F96" t="str">
            <v>7.2.1</v>
          </cell>
          <cell r="G96" t="str">
            <v>TI</v>
          </cell>
          <cell r="H96" t="str">
            <v>Measures to improve execution of provisions in existing or new trade or investment agreements supported in implementation (number)</v>
          </cell>
        </row>
        <row r="97">
          <cell r="F97" t="str">
            <v>7.2.2</v>
          </cell>
          <cell r="G97" t="str">
            <v>TI</v>
          </cell>
          <cell r="H97" t="str">
            <v xml:space="preserve">Measures to develop existing and/or new cross-border economic corridors supported in implementation (number)  </v>
          </cell>
        </row>
        <row r="98">
          <cell r="F98" t="str">
            <v>7.2.3</v>
          </cell>
          <cell r="G98" t="str">
            <v>TI</v>
          </cell>
          <cell r="H98" t="str">
            <v>Measures to improve regional financial cooperation supported in implementation (number)</v>
          </cell>
        </row>
        <row r="99">
          <cell r="F99" t="str">
            <v>7.2.4</v>
          </cell>
          <cell r="G99" t="str">
            <v>TI</v>
          </cell>
          <cell r="H99" t="str">
            <v>Regional or subregional mechanisms created or operationalized to enhance coordination and cooperation among DMCs in trade, finance, or multisector economic corridors (number)</v>
          </cell>
        </row>
        <row r="100">
          <cell r="F100" t="str">
            <v>7.3.1</v>
          </cell>
          <cell r="G100" t="str">
            <v>TI</v>
          </cell>
          <cell r="H100" t="str">
            <v>Measures to improve shared capacity of DMCs to mitigate or adapt to climate change supported in implementation (number)</v>
          </cell>
        </row>
        <row r="101">
          <cell r="F101" t="str">
            <v>7.3.2</v>
          </cell>
          <cell r="G101" t="str">
            <v>TI</v>
          </cell>
          <cell r="H101" t="str">
            <v>Measures to expand cross-border environmental protection and sustainable management of shared natural resources supported in implementation (number)</v>
          </cell>
        </row>
        <row r="102">
          <cell r="F102" t="str">
            <v>7.3.3</v>
          </cell>
          <cell r="G102" t="str">
            <v>TI</v>
          </cell>
          <cell r="H102" t="str">
            <v>Measures to improve regional public health and education services supported in implementation (number)</v>
          </cell>
        </row>
        <row r="103">
          <cell r="F103" t="str">
            <v>7.3.4</v>
          </cell>
          <cell r="G103" t="str">
            <v>TI</v>
          </cell>
          <cell r="H103" t="str">
            <v>Regional or subregional mechanisms created or operationalized to enhance coordination and cooperation among DMCs on regional public goods (number)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E082BD-8904-8641-BDDA-0A87C0F943AF}" name="Table1367" displayName="Table1367" ref="A6:D44" totalsRowShown="0" headerRowDxfId="30" tableBorderDxfId="29">
  <tableColumns count="4">
    <tableColumn id="1" xr3:uid="{B62491FC-D15D-594E-B544-6FAAB72ED37A}" name="Indicator no." dataDxfId="28"/>
    <tableColumn id="5" xr3:uid="{A0BFB2E4-EBDF-3B44-9169-2E3947B863DB}" name="Type" dataDxfId="27"/>
    <tableColumn id="2" xr3:uid="{E47519FF-BD07-B54D-AF60-4DD62106D54D}" name="Indicator Name" dataDxfId="26"/>
    <tableColumn id="4" xr3:uid="{6B17B0DD-F333-114C-A045-EF5EFD4A07F9}" name="Achieved Result" dataDxfId="25"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0CE3B7-60C9-CF40-9894-ECCF862EBD03}" name="Table13673" displayName="Table13673" ref="A6:D25" totalsRowShown="0" headerRowDxfId="24" tableBorderDxfId="23">
  <tableColumns count="4">
    <tableColumn id="1" xr3:uid="{2725B10C-CF52-2048-8E60-6C730A8F8DA2}" name="Indicator no." dataDxfId="22"/>
    <tableColumn id="5" xr3:uid="{B898D13A-BE1A-F24F-9D08-12BA2696397F}" name="Type" dataDxfId="21"/>
    <tableColumn id="2" xr3:uid="{42848F80-B678-C24D-ADC8-859C56FEBC3F}" name="Indicator Name" dataDxfId="20"/>
    <tableColumn id="4" xr3:uid="{B28F969D-9FB0-EE47-A7A5-3F009DD5D103}" name="Achieved Result" dataDxfId="19"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5D3BF2-C9E7-A94D-B114-B94DF3AE9865}" name="Table136734" displayName="Table136734" ref="A6:D60" totalsRowShown="0" headerRowDxfId="18" tableBorderDxfId="17">
  <tableColumns count="4">
    <tableColumn id="1" xr3:uid="{706E5D05-F177-E746-AB2E-A2EC6C69FBD6}" name="Indicator no." dataDxfId="16"/>
    <tableColumn id="5" xr3:uid="{A1879D16-DCFA-2A4A-8B22-665B549F9300}" name="Type" dataDxfId="15"/>
    <tableColumn id="2" xr3:uid="{F6E1B504-80AB-B74A-BC7C-B82C5C282761}" name="Indicator Name" dataDxfId="14"/>
    <tableColumn id="4" xr3:uid="{02B41CC2-9C11-C14A-A814-BE4147FBF1B8}" name="Achieved Result" dataDxfId="13"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362C00-039B-5B47-9AEF-074D5F8AC7CC}" name="Table1367345" displayName="Table1367345" ref="A6:D24" totalsRowShown="0" headerRowDxfId="12" tableBorderDxfId="11">
  <tableColumns count="4">
    <tableColumn id="1" xr3:uid="{78050924-8339-484F-A1CC-B6352A96134E}" name="Indicator no." dataDxfId="10"/>
    <tableColumn id="5" xr3:uid="{42EDA3D8-CB1D-E54A-8090-62EF1D04F928}" name="Type" dataDxfId="9"/>
    <tableColumn id="2" xr3:uid="{B357A36D-8A28-C84F-B7F2-363A89FA6776}" name="Indicator Name" dataDxfId="8"/>
    <tableColumn id="4" xr3:uid="{DA47509E-AC94-214D-8E1D-BD2D5401889A}" name="Achieved Result" dataDxfId="7"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02DBDFB-E6BB-4AFC-96B3-1ED00815BDC4}" name="Table13673456" displayName="Table13673456" ref="A5:D64" totalsRowShown="0" headerRowDxfId="6" dataDxfId="5" tableBorderDxfId="4">
  <autoFilter ref="A5:D64" xr:uid="{502DBDFB-E6BB-4AFC-96B3-1ED00815BDC4}"/>
  <tableColumns count="4">
    <tableColumn id="1" xr3:uid="{448B8289-8F8A-437C-98A9-3A36B2581E18}" name="Indicator no." dataDxfId="3"/>
    <tableColumn id="5" xr3:uid="{1C276F5A-160F-4318-98C5-4DB425E7E923}" name="Type" dataDxfId="2">
      <calculatedColumnFormula>VLOOKUP(Table13673456[[#This Row],[Indicator no.]],'[16]2A OP indicators List_23Aug2020'!$F:$H,2,FALSE)</calculatedColumnFormula>
    </tableColumn>
    <tableColumn id="2" xr3:uid="{D78C94A3-E7A4-4270-9138-FEB49343C50D}" name="Indicator Name" dataDxfId="1">
      <calculatedColumnFormula>VLOOKUP(Table13673456[[#This Row],[Indicator no.]],'[16]2A OP indicators List_23Aug2020'!$F:$H,3,FALSE)</calculatedColumnFormula>
    </tableColumn>
    <tableColumn id="4" xr3:uid="{0C16E331-DFD2-471E-BD5C-C664BA2ED3E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9"/>
  <sheetViews>
    <sheetView zoomScale="95" zoomScaleNormal="95" workbookViewId="0">
      <selection activeCell="A6" sqref="A6"/>
    </sheetView>
  </sheetViews>
  <sheetFormatPr defaultColWidth="8.796875" defaultRowHeight="13.8" x14ac:dyDescent="0.25"/>
  <cols>
    <col min="3" max="3" width="40.69921875" customWidth="1"/>
    <col min="5" max="5" width="11" customWidth="1"/>
    <col min="6" max="6" width="14.296875" customWidth="1"/>
    <col min="7" max="7" width="11.69921875" customWidth="1"/>
    <col min="10" max="10" width="21.19921875" customWidth="1"/>
    <col min="11" max="12" width="12.69921875" hidden="1" customWidth="1"/>
    <col min="13" max="14" width="12.69921875" customWidth="1"/>
    <col min="15" max="15" width="15" customWidth="1"/>
    <col min="16" max="19" width="12.69921875" customWidth="1"/>
    <col min="20" max="21" width="12.69921875" hidden="1" customWidth="1"/>
    <col min="22" max="23" width="12.69921875" customWidth="1"/>
    <col min="24" max="24" width="15.69921875" customWidth="1"/>
    <col min="25" max="75" width="12.69921875" customWidth="1"/>
    <col min="76" max="76" width="14.19921875" customWidth="1"/>
    <col min="77" max="77" width="13.796875" customWidth="1"/>
  </cols>
  <sheetData>
    <row r="1" spans="1:77" ht="17.399999999999999" x14ac:dyDescent="0.3">
      <c r="A1" s="95" t="s">
        <v>0</v>
      </c>
    </row>
    <row r="2" spans="1:77" ht="15.6" x14ac:dyDescent="0.3">
      <c r="A2" s="93" t="s">
        <v>1</v>
      </c>
      <c r="B2" s="3"/>
      <c r="C2" s="5"/>
      <c r="D2" s="9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92" t="s">
        <v>3</v>
      </c>
      <c r="B4" s="88"/>
      <c r="C4" s="91"/>
      <c r="D4" s="86"/>
      <c r="E4" s="90"/>
      <c r="F4" s="86"/>
      <c r="G4" s="89"/>
      <c r="H4" s="89"/>
      <c r="I4" s="89"/>
      <c r="J4" s="89"/>
      <c r="K4" s="87"/>
      <c r="L4" s="86"/>
      <c r="M4" s="86"/>
      <c r="N4" s="86"/>
      <c r="O4" s="86"/>
      <c r="P4" s="86"/>
      <c r="Q4" s="86"/>
      <c r="R4" s="86"/>
      <c r="S4" s="86"/>
      <c r="T4" s="86"/>
      <c r="U4" s="86"/>
      <c r="V4" s="86"/>
      <c r="W4" s="86"/>
      <c r="X4" s="86"/>
      <c r="Y4" s="86"/>
      <c r="Z4" s="86"/>
      <c r="AA4" s="86"/>
      <c r="AB4" s="87"/>
      <c r="AC4" s="89"/>
      <c r="AD4" s="88"/>
      <c r="AE4" s="88"/>
      <c r="AF4" s="87"/>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row>
    <row r="5" spans="1:77" x14ac:dyDescent="0.25">
      <c r="B5" s="81"/>
      <c r="C5" s="85"/>
      <c r="D5" s="83"/>
      <c r="E5" s="83"/>
      <c r="F5" s="83"/>
      <c r="G5" s="82"/>
      <c r="H5" s="82"/>
      <c r="I5" s="82"/>
      <c r="J5" s="82"/>
      <c r="K5" s="84"/>
      <c r="L5" s="83"/>
      <c r="M5" s="83"/>
      <c r="N5" s="83"/>
      <c r="O5" s="83"/>
      <c r="P5" s="83"/>
      <c r="Q5" s="83"/>
      <c r="R5" s="83"/>
      <c r="S5" s="83"/>
      <c r="T5" s="83"/>
      <c r="U5" s="83"/>
      <c r="V5" s="83"/>
      <c r="W5" s="83"/>
      <c r="X5" s="83"/>
      <c r="Y5" s="83"/>
      <c r="Z5" s="83"/>
      <c r="AA5" s="83"/>
      <c r="AB5" s="83"/>
      <c r="AC5" s="82"/>
      <c r="AD5" s="81"/>
      <c r="AE5" s="81"/>
      <c r="AF5" s="80"/>
      <c r="AG5" s="187" t="s">
        <v>4</v>
      </c>
      <c r="AH5" s="187"/>
      <c r="AI5" s="187"/>
      <c r="AJ5" s="187"/>
      <c r="AK5" s="187"/>
      <c r="AL5" s="187"/>
      <c r="AM5" s="187"/>
      <c r="AN5" s="187"/>
      <c r="AO5" s="187"/>
      <c r="AP5" s="187"/>
      <c r="AQ5" s="188" t="s">
        <v>5</v>
      </c>
      <c r="AR5" s="188"/>
      <c r="AS5" s="188"/>
      <c r="AT5" s="188"/>
      <c r="AU5" s="188"/>
      <c r="AV5" s="188"/>
      <c r="AW5" s="188"/>
      <c r="AX5" s="188"/>
      <c r="AY5" s="188"/>
      <c r="AZ5" s="188"/>
      <c r="BA5" s="189" t="s">
        <v>6</v>
      </c>
      <c r="BB5" s="189"/>
      <c r="BC5" s="189"/>
      <c r="BD5" s="189"/>
      <c r="BE5" s="189"/>
      <c r="BF5" s="189"/>
      <c r="BG5" s="189"/>
      <c r="BH5" s="189"/>
      <c r="BI5" s="190" t="s">
        <v>7</v>
      </c>
      <c r="BJ5" s="190"/>
      <c r="BK5" s="190"/>
      <c r="BL5" s="190"/>
      <c r="BM5" s="191" t="s">
        <v>8</v>
      </c>
      <c r="BN5" s="191"/>
      <c r="BO5" s="191"/>
      <c r="BP5" s="191"/>
      <c r="BQ5" s="191"/>
      <c r="BR5" s="191"/>
      <c r="BS5" s="191"/>
      <c r="BT5" s="191"/>
      <c r="BU5" s="191"/>
      <c r="BV5" s="191"/>
      <c r="BW5" s="191"/>
      <c r="BX5" s="186" t="s">
        <v>9</v>
      </c>
      <c r="BY5" s="186"/>
    </row>
    <row r="6" spans="1:77" ht="63" customHeight="1" x14ac:dyDescent="0.25">
      <c r="A6" s="78" t="s">
        <v>10</v>
      </c>
      <c r="B6" s="79" t="s">
        <v>11</v>
      </c>
      <c r="C6" s="78" t="s">
        <v>12</v>
      </c>
      <c r="D6" s="78" t="s">
        <v>13</v>
      </c>
      <c r="E6" s="78" t="s">
        <v>14</v>
      </c>
      <c r="F6" s="78" t="s">
        <v>15</v>
      </c>
      <c r="G6" s="78" t="s">
        <v>16</v>
      </c>
      <c r="H6" s="78" t="s">
        <v>17</v>
      </c>
      <c r="I6" s="78" t="s">
        <v>18</v>
      </c>
      <c r="J6" s="78" t="s">
        <v>19</v>
      </c>
      <c r="K6" s="77" t="s">
        <v>20</v>
      </c>
      <c r="L6" s="77" t="s">
        <v>21</v>
      </c>
      <c r="M6" s="77" t="s">
        <v>22</v>
      </c>
      <c r="N6" s="77" t="s">
        <v>23</v>
      </c>
      <c r="O6" s="77" t="s">
        <v>24</v>
      </c>
      <c r="P6" s="77" t="s">
        <v>25</v>
      </c>
      <c r="Q6" s="77" t="s">
        <v>26</v>
      </c>
      <c r="R6" s="77" t="s">
        <v>27</v>
      </c>
      <c r="S6" s="77" t="s">
        <v>28</v>
      </c>
      <c r="T6" s="76" t="s">
        <v>29</v>
      </c>
      <c r="U6" s="76" t="s">
        <v>30</v>
      </c>
      <c r="V6" s="76" t="s">
        <v>31</v>
      </c>
      <c r="W6" s="76" t="s">
        <v>32</v>
      </c>
      <c r="X6" s="76" t="s">
        <v>33</v>
      </c>
      <c r="Y6" s="76" t="s">
        <v>34</v>
      </c>
      <c r="Z6" s="76" t="s">
        <v>35</v>
      </c>
      <c r="AA6" s="76" t="s">
        <v>36</v>
      </c>
      <c r="AB6" s="76" t="s">
        <v>37</v>
      </c>
      <c r="AC6" s="76" t="s">
        <v>38</v>
      </c>
      <c r="AD6" s="76" t="s">
        <v>39</v>
      </c>
      <c r="AE6" s="76" t="s">
        <v>40</v>
      </c>
      <c r="AF6" s="75" t="s">
        <v>41</v>
      </c>
      <c r="AG6" s="74" t="s">
        <v>42</v>
      </c>
      <c r="AH6" s="74" t="s">
        <v>43</v>
      </c>
      <c r="AI6" s="74" t="s">
        <v>44</v>
      </c>
      <c r="AJ6" s="74" t="s">
        <v>45</v>
      </c>
      <c r="AK6" s="74" t="s">
        <v>46</v>
      </c>
      <c r="AL6" s="74" t="s">
        <v>47</v>
      </c>
      <c r="AM6" s="74" t="s">
        <v>48</v>
      </c>
      <c r="AN6" s="74" t="s">
        <v>49</v>
      </c>
      <c r="AO6" s="74" t="s">
        <v>50</v>
      </c>
      <c r="AP6" s="74" t="s">
        <v>51</v>
      </c>
      <c r="AQ6" s="73" t="s">
        <v>52</v>
      </c>
      <c r="AR6" s="73" t="s">
        <v>53</v>
      </c>
      <c r="AS6" s="73" t="s">
        <v>54</v>
      </c>
      <c r="AT6" s="73" t="s">
        <v>55</v>
      </c>
      <c r="AU6" s="73" t="s">
        <v>56</v>
      </c>
      <c r="AV6" s="73" t="s">
        <v>57</v>
      </c>
      <c r="AW6" s="73" t="s">
        <v>58</v>
      </c>
      <c r="AX6" s="73" t="s">
        <v>59</v>
      </c>
      <c r="AY6" s="73" t="s">
        <v>60</v>
      </c>
      <c r="AZ6" s="73" t="s">
        <v>61</v>
      </c>
      <c r="BA6" s="72" t="s">
        <v>62</v>
      </c>
      <c r="BB6" s="72" t="s">
        <v>63</v>
      </c>
      <c r="BC6" s="72" t="s">
        <v>64</v>
      </c>
      <c r="BD6" s="72" t="s">
        <v>65</v>
      </c>
      <c r="BE6" s="72" t="s">
        <v>66</v>
      </c>
      <c r="BF6" s="72" t="s">
        <v>67</v>
      </c>
      <c r="BG6" s="72" t="s">
        <v>68</v>
      </c>
      <c r="BH6" s="72" t="s">
        <v>69</v>
      </c>
      <c r="BI6" s="71" t="s">
        <v>70</v>
      </c>
      <c r="BJ6" s="71" t="s">
        <v>71</v>
      </c>
      <c r="BK6" s="71" t="s">
        <v>72</v>
      </c>
      <c r="BL6" s="71" t="s">
        <v>73</v>
      </c>
      <c r="BM6" s="70" t="s">
        <v>74</v>
      </c>
      <c r="BN6" s="70" t="s">
        <v>75</v>
      </c>
      <c r="BO6" s="70" t="s">
        <v>76</v>
      </c>
      <c r="BP6" s="70" t="s">
        <v>77</v>
      </c>
      <c r="BQ6" s="70" t="s">
        <v>78</v>
      </c>
      <c r="BR6" s="70" t="s">
        <v>79</v>
      </c>
      <c r="BS6" s="70" t="s">
        <v>80</v>
      </c>
      <c r="BT6" s="70" t="s">
        <v>81</v>
      </c>
      <c r="BU6" s="70" t="s">
        <v>82</v>
      </c>
      <c r="BV6" s="70" t="s">
        <v>83</v>
      </c>
      <c r="BW6" s="70" t="s">
        <v>84</v>
      </c>
      <c r="BX6" s="69" t="s">
        <v>85</v>
      </c>
      <c r="BY6" s="69" t="s">
        <v>86</v>
      </c>
    </row>
    <row r="7" spans="1:77" x14ac:dyDescent="0.25">
      <c r="A7" s="23">
        <v>2010</v>
      </c>
      <c r="B7" s="23">
        <v>1939</v>
      </c>
      <c r="C7" s="23" t="s">
        <v>87</v>
      </c>
      <c r="D7" s="23">
        <v>33418</v>
      </c>
      <c r="E7" s="23" t="s">
        <v>88</v>
      </c>
      <c r="F7" s="23" t="s">
        <v>89</v>
      </c>
      <c r="G7" s="14" t="s">
        <v>90</v>
      </c>
      <c r="H7" s="29">
        <v>37581</v>
      </c>
      <c r="I7" s="29">
        <v>40058</v>
      </c>
      <c r="J7" s="14" t="s">
        <v>91</v>
      </c>
      <c r="K7" s="68"/>
      <c r="L7" s="36"/>
      <c r="M7" s="36">
        <v>10.91</v>
      </c>
      <c r="N7" s="36">
        <v>0</v>
      </c>
      <c r="O7" s="36">
        <v>10.91</v>
      </c>
      <c r="P7" s="36">
        <v>4.54</v>
      </c>
      <c r="Q7" s="36">
        <v>3.91</v>
      </c>
      <c r="R7" s="36">
        <v>0</v>
      </c>
      <c r="S7" s="36">
        <v>19.36</v>
      </c>
      <c r="T7" s="36"/>
      <c r="U7" s="36"/>
      <c r="V7" s="36">
        <v>10.4</v>
      </c>
      <c r="W7" s="36">
        <v>0</v>
      </c>
      <c r="X7" s="36">
        <v>10.4</v>
      </c>
      <c r="Y7" s="36">
        <v>2.1</v>
      </c>
      <c r="Z7" s="36">
        <v>2.34</v>
      </c>
      <c r="AA7" s="36">
        <v>0</v>
      </c>
      <c r="AB7" s="36">
        <v>14.84</v>
      </c>
      <c r="AC7" s="46" t="s">
        <v>92</v>
      </c>
      <c r="AD7" s="45" t="s">
        <v>93</v>
      </c>
      <c r="AE7" s="45" t="s">
        <v>94</v>
      </c>
      <c r="AF7" s="60" t="s">
        <v>95</v>
      </c>
      <c r="AG7" s="13">
        <v>0</v>
      </c>
      <c r="AH7" s="13">
        <v>0</v>
      </c>
      <c r="AI7" s="13">
        <v>0</v>
      </c>
      <c r="AJ7" s="13">
        <v>0</v>
      </c>
      <c r="AK7" s="13">
        <v>0</v>
      </c>
      <c r="AL7" s="13">
        <v>0</v>
      </c>
      <c r="AM7" s="13">
        <v>0</v>
      </c>
      <c r="AN7" s="13">
        <v>0</v>
      </c>
      <c r="AO7" s="54">
        <v>0</v>
      </c>
      <c r="AP7" s="54">
        <v>0</v>
      </c>
      <c r="AQ7" s="54">
        <v>0</v>
      </c>
      <c r="AR7" s="54">
        <v>0</v>
      </c>
      <c r="AS7" s="54">
        <v>0</v>
      </c>
      <c r="AT7" s="54">
        <v>0</v>
      </c>
      <c r="AU7" s="54">
        <v>0</v>
      </c>
      <c r="AV7" s="54">
        <v>0</v>
      </c>
      <c r="AW7" s="54">
        <v>0</v>
      </c>
      <c r="AX7" s="54">
        <v>0</v>
      </c>
      <c r="AY7" s="54">
        <v>0</v>
      </c>
      <c r="AZ7" s="54">
        <v>0</v>
      </c>
      <c r="BA7" s="54">
        <v>0</v>
      </c>
      <c r="BB7" s="54">
        <v>0</v>
      </c>
      <c r="BC7" s="54">
        <v>0</v>
      </c>
      <c r="BD7" s="54">
        <v>0</v>
      </c>
      <c r="BE7" s="54">
        <v>0</v>
      </c>
      <c r="BF7" s="54">
        <v>0</v>
      </c>
      <c r="BG7" s="54">
        <v>0</v>
      </c>
      <c r="BH7" s="54">
        <v>0</v>
      </c>
      <c r="BI7" s="54">
        <v>0</v>
      </c>
      <c r="BJ7" s="54">
        <v>0</v>
      </c>
      <c r="BK7" s="54">
        <v>0</v>
      </c>
      <c r="BL7" s="54">
        <v>0</v>
      </c>
      <c r="BM7" s="54">
        <v>0</v>
      </c>
      <c r="BN7" s="54">
        <v>0</v>
      </c>
      <c r="BO7" s="54">
        <v>0</v>
      </c>
      <c r="BP7" s="54">
        <v>0</v>
      </c>
      <c r="BQ7" s="54">
        <v>0</v>
      </c>
      <c r="BR7" s="54">
        <v>0</v>
      </c>
      <c r="BS7" s="54">
        <v>0</v>
      </c>
      <c r="BT7" s="54">
        <v>0</v>
      </c>
      <c r="BU7" s="54">
        <v>0</v>
      </c>
      <c r="BV7" s="54">
        <v>0</v>
      </c>
      <c r="BW7" s="54">
        <v>0</v>
      </c>
      <c r="BX7" s="54">
        <v>0</v>
      </c>
      <c r="BY7" s="54">
        <v>0</v>
      </c>
    </row>
    <row r="8" spans="1:77" x14ac:dyDescent="0.25">
      <c r="A8" s="23">
        <v>2010</v>
      </c>
      <c r="B8" s="23">
        <v>1940</v>
      </c>
      <c r="C8" s="23" t="s">
        <v>96</v>
      </c>
      <c r="D8" s="23">
        <v>32430</v>
      </c>
      <c r="E8" s="23" t="s">
        <v>88</v>
      </c>
      <c r="F8" s="23" t="s">
        <v>89</v>
      </c>
      <c r="G8" s="14" t="s">
        <v>90</v>
      </c>
      <c r="H8" s="29">
        <v>37581</v>
      </c>
      <c r="I8" s="29">
        <v>40108</v>
      </c>
      <c r="J8" s="14" t="s">
        <v>91</v>
      </c>
      <c r="K8" s="68"/>
      <c r="L8" s="36"/>
      <c r="M8" s="36">
        <v>20</v>
      </c>
      <c r="N8" s="36">
        <v>0</v>
      </c>
      <c r="O8" s="36">
        <v>20</v>
      </c>
      <c r="P8" s="36">
        <v>12.16</v>
      </c>
      <c r="Q8" s="36">
        <v>4.5999999999999996</v>
      </c>
      <c r="R8" s="36">
        <v>0</v>
      </c>
      <c r="S8" s="36">
        <v>36.76</v>
      </c>
      <c r="T8" s="36"/>
      <c r="U8" s="36"/>
      <c r="V8" s="36">
        <v>21.48</v>
      </c>
      <c r="W8" s="36">
        <v>0</v>
      </c>
      <c r="X8" s="36">
        <v>21.48</v>
      </c>
      <c r="Y8" s="36">
        <v>11.77</v>
      </c>
      <c r="Z8" s="36">
        <v>1.95</v>
      </c>
      <c r="AA8" s="36">
        <v>0</v>
      </c>
      <c r="AB8" s="36">
        <v>35.200000000000003</v>
      </c>
      <c r="AC8" s="46" t="s">
        <v>92</v>
      </c>
      <c r="AD8" s="45" t="s">
        <v>97</v>
      </c>
      <c r="AE8" s="45" t="s">
        <v>98</v>
      </c>
      <c r="AF8" s="60" t="s">
        <v>95</v>
      </c>
      <c r="AG8" s="13">
        <v>0</v>
      </c>
      <c r="AH8" s="13">
        <v>0</v>
      </c>
      <c r="AI8" s="13">
        <v>0</v>
      </c>
      <c r="AJ8" s="13">
        <v>0</v>
      </c>
      <c r="AK8" s="13">
        <v>0</v>
      </c>
      <c r="AL8" s="13">
        <v>0</v>
      </c>
      <c r="AM8" s="13">
        <v>0</v>
      </c>
      <c r="AN8" s="13">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c r="BW8" s="54">
        <v>0</v>
      </c>
      <c r="BX8" s="54">
        <v>0</v>
      </c>
      <c r="BY8" s="54">
        <v>0</v>
      </c>
    </row>
    <row r="9" spans="1:77" x14ac:dyDescent="0.25">
      <c r="A9" s="23">
        <v>2011</v>
      </c>
      <c r="B9" s="23" t="s">
        <v>99</v>
      </c>
      <c r="C9" s="23" t="s">
        <v>100</v>
      </c>
      <c r="D9" s="23">
        <v>40914</v>
      </c>
      <c r="E9" s="23" t="s">
        <v>88</v>
      </c>
      <c r="F9" s="23" t="s">
        <v>101</v>
      </c>
      <c r="G9" s="22" t="s">
        <v>102</v>
      </c>
      <c r="H9" s="67">
        <v>39260</v>
      </c>
      <c r="I9" s="67">
        <v>40023</v>
      </c>
      <c r="J9" s="22" t="s">
        <v>103</v>
      </c>
      <c r="K9" s="61"/>
      <c r="L9" s="36"/>
      <c r="M9" s="36">
        <v>0</v>
      </c>
      <c r="N9" s="36">
        <v>8</v>
      </c>
      <c r="O9" s="36">
        <v>8</v>
      </c>
      <c r="P9" s="36">
        <v>0</v>
      </c>
      <c r="Q9" s="36">
        <v>0</v>
      </c>
      <c r="R9" s="36">
        <v>24</v>
      </c>
      <c r="S9" s="36">
        <v>32</v>
      </c>
      <c r="T9" s="36"/>
      <c r="U9" s="36"/>
      <c r="V9" s="36">
        <v>0</v>
      </c>
      <c r="W9" s="36">
        <v>7</v>
      </c>
      <c r="X9" s="36">
        <v>7</v>
      </c>
      <c r="Y9" s="36">
        <v>0</v>
      </c>
      <c r="Z9" s="36">
        <v>0</v>
      </c>
      <c r="AA9" s="36">
        <v>26.5</v>
      </c>
      <c r="AB9" s="36">
        <v>33.5</v>
      </c>
      <c r="AC9" s="46" t="s">
        <v>95</v>
      </c>
      <c r="AD9" s="45"/>
      <c r="AE9" s="45"/>
      <c r="AF9" s="60" t="s">
        <v>92</v>
      </c>
      <c r="AG9" s="13">
        <v>0</v>
      </c>
      <c r="AH9" s="13">
        <v>0</v>
      </c>
      <c r="AI9" s="13">
        <v>0</v>
      </c>
      <c r="AJ9" s="13">
        <v>0</v>
      </c>
      <c r="AK9" s="13">
        <v>0</v>
      </c>
      <c r="AL9" s="13">
        <v>0</v>
      </c>
      <c r="AM9" s="13">
        <v>0</v>
      </c>
      <c r="AN9" s="13">
        <v>0</v>
      </c>
      <c r="AO9" s="54">
        <v>221</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c r="BW9" s="54">
        <v>0</v>
      </c>
      <c r="BX9" s="54">
        <v>248</v>
      </c>
      <c r="BY9" s="54">
        <v>0</v>
      </c>
    </row>
    <row r="10" spans="1:77" x14ac:dyDescent="0.25">
      <c r="A10" s="23">
        <v>2011</v>
      </c>
      <c r="B10" s="23">
        <v>2378</v>
      </c>
      <c r="C10" s="23" t="s">
        <v>104</v>
      </c>
      <c r="D10" s="23" t="s">
        <v>105</v>
      </c>
      <c r="E10" s="23" t="s">
        <v>88</v>
      </c>
      <c r="F10" s="23" t="s">
        <v>106</v>
      </c>
      <c r="G10" s="22" t="s">
        <v>90</v>
      </c>
      <c r="H10" s="63">
        <v>39422</v>
      </c>
      <c r="I10" s="63">
        <v>39599</v>
      </c>
      <c r="J10" s="22" t="s">
        <v>91</v>
      </c>
      <c r="K10" s="61"/>
      <c r="L10" s="36"/>
      <c r="M10" s="36">
        <v>10</v>
      </c>
      <c r="N10" s="36">
        <v>0</v>
      </c>
      <c r="O10" s="36">
        <v>10</v>
      </c>
      <c r="P10" s="36">
        <v>0</v>
      </c>
      <c r="Q10" s="36">
        <v>0</v>
      </c>
      <c r="R10" s="36">
        <v>0</v>
      </c>
      <c r="S10" s="36">
        <v>10</v>
      </c>
      <c r="T10" s="36"/>
      <c r="U10" s="36"/>
      <c r="V10" s="36">
        <v>10.47</v>
      </c>
      <c r="W10" s="36">
        <v>0</v>
      </c>
      <c r="X10" s="36">
        <v>10.47</v>
      </c>
      <c r="Y10" s="36">
        <v>0</v>
      </c>
      <c r="Z10" s="36">
        <v>0</v>
      </c>
      <c r="AA10" s="36">
        <v>0</v>
      </c>
      <c r="AB10" s="36">
        <v>10.47</v>
      </c>
      <c r="AC10" s="46" t="s">
        <v>95</v>
      </c>
      <c r="AD10" s="45"/>
      <c r="AE10" s="45"/>
      <c r="AF10" s="60" t="s">
        <v>92</v>
      </c>
      <c r="AG10" s="13">
        <v>0</v>
      </c>
      <c r="AH10" s="13">
        <v>0</v>
      </c>
      <c r="AI10" s="13">
        <v>0</v>
      </c>
      <c r="AJ10" s="13">
        <v>0</v>
      </c>
      <c r="AK10" s="13">
        <v>0</v>
      </c>
      <c r="AL10" s="13">
        <v>0</v>
      </c>
      <c r="AM10" s="13">
        <v>0</v>
      </c>
      <c r="AN10" s="13">
        <v>0</v>
      </c>
      <c r="AO10" s="54">
        <v>0</v>
      </c>
      <c r="AP10" s="54">
        <v>0</v>
      </c>
      <c r="AQ10" s="54">
        <v>0</v>
      </c>
      <c r="AR10" s="54">
        <v>0</v>
      </c>
      <c r="AS10" s="54">
        <v>0</v>
      </c>
      <c r="AT10" s="54">
        <v>0</v>
      </c>
      <c r="AU10" s="54">
        <v>0</v>
      </c>
      <c r="AV10" s="54">
        <v>0</v>
      </c>
      <c r="AW10" s="54">
        <v>0</v>
      </c>
      <c r="AX10" s="54">
        <v>0</v>
      </c>
      <c r="AY10" s="54">
        <v>0</v>
      </c>
      <c r="AZ10" s="54">
        <v>0</v>
      </c>
      <c r="BA10" s="54">
        <v>0</v>
      </c>
      <c r="BB10" s="54">
        <v>0</v>
      </c>
      <c r="BC10" s="54">
        <v>0</v>
      </c>
      <c r="BD10" s="54">
        <v>0</v>
      </c>
      <c r="BE10" s="54">
        <v>0</v>
      </c>
      <c r="BF10" s="54">
        <v>0</v>
      </c>
      <c r="BG10" s="54">
        <v>0</v>
      </c>
      <c r="BH10" s="54">
        <v>0</v>
      </c>
      <c r="BI10" s="54">
        <v>153100</v>
      </c>
      <c r="BJ10" s="54">
        <v>127073</v>
      </c>
      <c r="BK10" s="54">
        <v>26027</v>
      </c>
      <c r="BL10" s="54">
        <v>0</v>
      </c>
      <c r="BM10" s="54">
        <v>0</v>
      </c>
      <c r="BN10" s="54">
        <v>0</v>
      </c>
      <c r="BO10" s="54">
        <v>0</v>
      </c>
      <c r="BP10" s="54">
        <v>0</v>
      </c>
      <c r="BQ10" s="54">
        <v>0</v>
      </c>
      <c r="BR10" s="54">
        <v>0</v>
      </c>
      <c r="BS10" s="54">
        <v>0</v>
      </c>
      <c r="BT10" s="54">
        <v>0</v>
      </c>
      <c r="BU10" s="54">
        <v>0</v>
      </c>
      <c r="BV10" s="54">
        <v>0</v>
      </c>
      <c r="BW10" s="54">
        <v>0</v>
      </c>
      <c r="BX10" s="54">
        <v>0</v>
      </c>
      <c r="BY10" s="54">
        <v>0</v>
      </c>
    </row>
    <row r="11" spans="1:77" x14ac:dyDescent="0.25">
      <c r="A11" s="23">
        <v>2011</v>
      </c>
      <c r="B11" s="23">
        <v>2479</v>
      </c>
      <c r="C11" s="23" t="s">
        <v>107</v>
      </c>
      <c r="D11" s="23" t="s">
        <v>108</v>
      </c>
      <c r="E11" s="23" t="s">
        <v>88</v>
      </c>
      <c r="F11" s="23" t="s">
        <v>106</v>
      </c>
      <c r="G11" s="22" t="s">
        <v>90</v>
      </c>
      <c r="H11" s="63">
        <v>39787</v>
      </c>
      <c r="I11" s="63">
        <v>39933</v>
      </c>
      <c r="J11" s="22" t="s">
        <v>91</v>
      </c>
      <c r="K11" s="61"/>
      <c r="L11" s="36"/>
      <c r="M11" s="36">
        <v>10.3</v>
      </c>
      <c r="N11" s="36">
        <v>0</v>
      </c>
      <c r="O11" s="36">
        <v>10.3</v>
      </c>
      <c r="P11" s="36">
        <v>0</v>
      </c>
      <c r="Q11" s="36">
        <v>0</v>
      </c>
      <c r="R11" s="36">
        <v>0</v>
      </c>
      <c r="S11" s="36">
        <v>10.3</v>
      </c>
      <c r="T11" s="36"/>
      <c r="U11" s="36"/>
      <c r="V11" s="36">
        <v>10.452</v>
      </c>
      <c r="W11" s="36">
        <v>0</v>
      </c>
      <c r="X11" s="36">
        <v>10.452</v>
      </c>
      <c r="Y11" s="36">
        <v>0</v>
      </c>
      <c r="Z11" s="36">
        <v>0</v>
      </c>
      <c r="AA11" s="36">
        <v>0</v>
      </c>
      <c r="AB11" s="36">
        <v>10.452</v>
      </c>
      <c r="AC11" s="46" t="s">
        <v>95</v>
      </c>
      <c r="AD11" s="45"/>
      <c r="AE11" s="45"/>
      <c r="AF11" s="60" t="s">
        <v>92</v>
      </c>
      <c r="AG11" s="13">
        <v>0</v>
      </c>
      <c r="AH11" s="13">
        <v>0</v>
      </c>
      <c r="AI11" s="13">
        <v>0</v>
      </c>
      <c r="AJ11" s="13">
        <v>0</v>
      </c>
      <c r="AK11" s="13">
        <v>0</v>
      </c>
      <c r="AL11" s="13">
        <v>0</v>
      </c>
      <c r="AM11" s="13">
        <v>0</v>
      </c>
      <c r="AN11" s="13">
        <v>0</v>
      </c>
      <c r="AO11" s="54">
        <v>0</v>
      </c>
      <c r="AP11" s="54">
        <v>0</v>
      </c>
      <c r="AQ11" s="54">
        <v>0</v>
      </c>
      <c r="AR11" s="54">
        <v>0</v>
      </c>
      <c r="AS11" s="54">
        <v>0</v>
      </c>
      <c r="AT11" s="54">
        <v>0</v>
      </c>
      <c r="AU11" s="54">
        <v>0</v>
      </c>
      <c r="AV11" s="54">
        <v>0</v>
      </c>
      <c r="AW11" s="54">
        <v>0</v>
      </c>
      <c r="AX11" s="54">
        <v>0</v>
      </c>
      <c r="AY11" s="54">
        <v>0</v>
      </c>
      <c r="AZ11" s="54">
        <v>0</v>
      </c>
      <c r="BA11" s="54">
        <v>0</v>
      </c>
      <c r="BB11" s="54">
        <v>0</v>
      </c>
      <c r="BC11" s="54">
        <v>0</v>
      </c>
      <c r="BD11" s="54">
        <v>0</v>
      </c>
      <c r="BE11" s="54">
        <v>0</v>
      </c>
      <c r="BF11" s="54">
        <v>0</v>
      </c>
      <c r="BG11" s="54">
        <v>0</v>
      </c>
      <c r="BH11" s="54">
        <v>0</v>
      </c>
      <c r="BI11" s="54">
        <v>228000</v>
      </c>
      <c r="BJ11" s="54">
        <v>189240</v>
      </c>
      <c r="BK11" s="54">
        <v>38760</v>
      </c>
      <c r="BL11" s="54">
        <v>0</v>
      </c>
      <c r="BM11" s="54">
        <v>0</v>
      </c>
      <c r="BN11" s="54">
        <v>0</v>
      </c>
      <c r="BO11" s="54">
        <v>0</v>
      </c>
      <c r="BP11" s="54">
        <v>0</v>
      </c>
      <c r="BQ11" s="54">
        <v>0</v>
      </c>
      <c r="BR11" s="54">
        <v>0</v>
      </c>
      <c r="BS11" s="54">
        <v>0</v>
      </c>
      <c r="BT11" s="54">
        <v>0</v>
      </c>
      <c r="BU11" s="54">
        <v>0</v>
      </c>
      <c r="BV11" s="54">
        <v>0</v>
      </c>
      <c r="BW11" s="54">
        <v>0</v>
      </c>
      <c r="BX11" s="54">
        <v>0</v>
      </c>
      <c r="BY11" s="54">
        <v>0</v>
      </c>
    </row>
    <row r="12" spans="1:77" x14ac:dyDescent="0.25">
      <c r="A12" s="23">
        <v>2011</v>
      </c>
      <c r="B12" s="23">
        <v>2585</v>
      </c>
      <c r="C12" s="23" t="s">
        <v>109</v>
      </c>
      <c r="D12" s="23" t="s">
        <v>110</v>
      </c>
      <c r="E12" s="23" t="s">
        <v>88</v>
      </c>
      <c r="F12" s="23" t="s">
        <v>106</v>
      </c>
      <c r="G12" s="22" t="s">
        <v>90</v>
      </c>
      <c r="H12" s="63">
        <v>40143</v>
      </c>
      <c r="I12" s="63">
        <v>40242</v>
      </c>
      <c r="J12" s="22" t="s">
        <v>91</v>
      </c>
      <c r="K12" s="61"/>
      <c r="L12" s="36"/>
      <c r="M12" s="36">
        <v>10</v>
      </c>
      <c r="N12" s="36">
        <v>0</v>
      </c>
      <c r="O12" s="36">
        <v>10</v>
      </c>
      <c r="P12" s="36">
        <v>0</v>
      </c>
      <c r="Q12" s="36">
        <v>0</v>
      </c>
      <c r="R12" s="36">
        <v>0</v>
      </c>
      <c r="S12" s="36">
        <v>10</v>
      </c>
      <c r="T12" s="36"/>
      <c r="U12" s="36"/>
      <c r="V12" s="36">
        <v>9.61</v>
      </c>
      <c r="W12" s="36">
        <v>0</v>
      </c>
      <c r="X12" s="36">
        <v>9.61</v>
      </c>
      <c r="Y12" s="36">
        <v>0</v>
      </c>
      <c r="Z12" s="36">
        <v>0</v>
      </c>
      <c r="AA12" s="36">
        <v>0</v>
      </c>
      <c r="AB12" s="36">
        <v>9.61</v>
      </c>
      <c r="AC12" s="46" t="s">
        <v>95</v>
      </c>
      <c r="AD12" s="45"/>
      <c r="AE12" s="45"/>
      <c r="AF12" s="60" t="s">
        <v>92</v>
      </c>
      <c r="AG12" s="13">
        <v>0</v>
      </c>
      <c r="AH12" s="13">
        <v>0</v>
      </c>
      <c r="AI12" s="13">
        <v>0</v>
      </c>
      <c r="AJ12" s="13">
        <v>0</v>
      </c>
      <c r="AK12" s="13">
        <v>0</v>
      </c>
      <c r="AL12" s="13">
        <v>0</v>
      </c>
      <c r="AM12" s="13">
        <v>0</v>
      </c>
      <c r="AN12" s="13">
        <v>0</v>
      </c>
      <c r="AO12" s="54">
        <v>0</v>
      </c>
      <c r="AP12" s="54">
        <v>0</v>
      </c>
      <c r="AQ12" s="54">
        <v>0</v>
      </c>
      <c r="AR12" s="54">
        <v>0</v>
      </c>
      <c r="AS12" s="54">
        <v>0</v>
      </c>
      <c r="AT12" s="11">
        <v>0</v>
      </c>
      <c r="AU12" s="11">
        <v>0</v>
      </c>
      <c r="AV12" s="11">
        <v>0</v>
      </c>
      <c r="AW12" s="54">
        <v>0</v>
      </c>
      <c r="AX12" s="54">
        <v>0</v>
      </c>
      <c r="AY12" s="54">
        <v>0</v>
      </c>
      <c r="AZ12" s="54">
        <v>0</v>
      </c>
      <c r="BA12" s="54">
        <v>0</v>
      </c>
      <c r="BB12" s="54">
        <v>0</v>
      </c>
      <c r="BC12" s="54">
        <v>0</v>
      </c>
      <c r="BD12" s="54">
        <v>0</v>
      </c>
      <c r="BE12" s="54">
        <v>0</v>
      </c>
      <c r="BF12" s="54">
        <v>0</v>
      </c>
      <c r="BG12" s="54">
        <v>0</v>
      </c>
      <c r="BH12" s="54">
        <v>0</v>
      </c>
      <c r="BI12" s="54">
        <v>52200</v>
      </c>
      <c r="BJ12" s="54">
        <v>43326</v>
      </c>
      <c r="BK12" s="54">
        <v>8874</v>
      </c>
      <c r="BL12" s="54">
        <v>0</v>
      </c>
      <c r="BM12" s="54">
        <v>0</v>
      </c>
      <c r="BN12" s="54">
        <v>0</v>
      </c>
      <c r="BO12" s="54">
        <v>0</v>
      </c>
      <c r="BP12" s="54">
        <v>0</v>
      </c>
      <c r="BQ12" s="54">
        <v>0</v>
      </c>
      <c r="BR12" s="54">
        <v>0</v>
      </c>
      <c r="BS12" s="54">
        <v>0</v>
      </c>
      <c r="BT12" s="54">
        <v>0</v>
      </c>
      <c r="BU12" s="54">
        <v>0</v>
      </c>
      <c r="BV12" s="54">
        <v>0</v>
      </c>
      <c r="BW12" s="54">
        <v>0</v>
      </c>
      <c r="BX12" s="54">
        <v>0</v>
      </c>
      <c r="BY12" s="54">
        <v>0</v>
      </c>
    </row>
    <row r="13" spans="1:77" x14ac:dyDescent="0.25">
      <c r="A13" s="23">
        <v>2011</v>
      </c>
      <c r="B13" s="23">
        <v>2706</v>
      </c>
      <c r="C13" s="23" t="s">
        <v>111</v>
      </c>
      <c r="D13" s="23" t="s">
        <v>112</v>
      </c>
      <c r="E13" s="23" t="s">
        <v>88</v>
      </c>
      <c r="F13" s="23" t="s">
        <v>106</v>
      </c>
      <c r="G13" s="22" t="s">
        <v>90</v>
      </c>
      <c r="H13" s="63">
        <v>40514</v>
      </c>
      <c r="I13" s="63">
        <v>40724</v>
      </c>
      <c r="J13" s="22" t="s">
        <v>91</v>
      </c>
      <c r="K13" s="61"/>
      <c r="L13" s="36"/>
      <c r="M13" s="36">
        <v>10</v>
      </c>
      <c r="N13" s="36">
        <v>0</v>
      </c>
      <c r="O13" s="36">
        <v>10</v>
      </c>
      <c r="P13" s="36">
        <v>0</v>
      </c>
      <c r="Q13" s="36">
        <v>0</v>
      </c>
      <c r="R13" s="36">
        <v>0</v>
      </c>
      <c r="S13" s="36">
        <v>10</v>
      </c>
      <c r="T13" s="36"/>
      <c r="U13" s="36"/>
      <c r="V13" s="36">
        <v>10.172000000000001</v>
      </c>
      <c r="W13" s="36">
        <v>0</v>
      </c>
      <c r="X13" s="36">
        <v>10.172000000000001</v>
      </c>
      <c r="Y13" s="36">
        <v>0</v>
      </c>
      <c r="Z13" s="36">
        <v>0</v>
      </c>
      <c r="AA13" s="36">
        <v>0</v>
      </c>
      <c r="AB13" s="36">
        <v>10.172000000000001</v>
      </c>
      <c r="AC13" s="46" t="s">
        <v>95</v>
      </c>
      <c r="AD13" s="45"/>
      <c r="AE13" s="45"/>
      <c r="AF13" s="60" t="s">
        <v>92</v>
      </c>
      <c r="AG13" s="13">
        <v>0</v>
      </c>
      <c r="AH13" s="13">
        <v>0</v>
      </c>
      <c r="AI13" s="13">
        <v>0</v>
      </c>
      <c r="AJ13" s="13">
        <v>0</v>
      </c>
      <c r="AK13" s="13">
        <v>0</v>
      </c>
      <c r="AL13" s="13">
        <v>0</v>
      </c>
      <c r="AM13" s="13">
        <v>0</v>
      </c>
      <c r="AN13" s="13">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116400</v>
      </c>
      <c r="BJ13" s="54">
        <v>96612</v>
      </c>
      <c r="BK13" s="54">
        <v>19788</v>
      </c>
      <c r="BL13" s="54">
        <v>0</v>
      </c>
      <c r="BM13" s="54">
        <v>0</v>
      </c>
      <c r="BN13" s="54">
        <v>0</v>
      </c>
      <c r="BO13" s="54">
        <v>0</v>
      </c>
      <c r="BP13" s="54">
        <v>0</v>
      </c>
      <c r="BQ13" s="54">
        <v>0</v>
      </c>
      <c r="BR13" s="54">
        <v>0</v>
      </c>
      <c r="BS13" s="54">
        <v>0</v>
      </c>
      <c r="BT13" s="54">
        <v>0</v>
      </c>
      <c r="BU13" s="54">
        <v>0</v>
      </c>
      <c r="BV13" s="54">
        <v>0</v>
      </c>
      <c r="BW13" s="54">
        <v>0</v>
      </c>
      <c r="BX13" s="54">
        <v>0</v>
      </c>
      <c r="BY13" s="54">
        <v>0</v>
      </c>
    </row>
    <row r="14" spans="1:77" x14ac:dyDescent="0.25">
      <c r="A14" s="23">
        <v>2011</v>
      </c>
      <c r="B14" s="23" t="s">
        <v>113</v>
      </c>
      <c r="C14" s="23" t="s">
        <v>114</v>
      </c>
      <c r="D14" s="23">
        <v>37256</v>
      </c>
      <c r="E14" s="23" t="s">
        <v>88</v>
      </c>
      <c r="F14" s="23" t="s">
        <v>89</v>
      </c>
      <c r="G14" s="22" t="s">
        <v>90</v>
      </c>
      <c r="H14" s="63">
        <v>39063</v>
      </c>
      <c r="I14" s="63">
        <v>40450</v>
      </c>
      <c r="J14" s="22" t="s">
        <v>91</v>
      </c>
      <c r="K14" s="61"/>
      <c r="L14" s="36"/>
      <c r="M14" s="36">
        <v>7.8</v>
      </c>
      <c r="N14" s="36">
        <v>0</v>
      </c>
      <c r="O14" s="36">
        <v>7.8</v>
      </c>
      <c r="P14" s="36">
        <v>0</v>
      </c>
      <c r="Q14" s="36">
        <v>1.98</v>
      </c>
      <c r="R14" s="36">
        <v>0</v>
      </c>
      <c r="S14" s="36">
        <v>9.7799999999999994</v>
      </c>
      <c r="T14" s="36"/>
      <c r="U14" s="36"/>
      <c r="V14" s="36">
        <v>7.79</v>
      </c>
      <c r="W14" s="36">
        <v>0</v>
      </c>
      <c r="X14" s="36">
        <v>7.79</v>
      </c>
      <c r="Y14" s="36">
        <v>0</v>
      </c>
      <c r="Z14" s="36">
        <v>0</v>
      </c>
      <c r="AA14" s="36">
        <v>0</v>
      </c>
      <c r="AB14" s="36">
        <v>7.79</v>
      </c>
      <c r="AC14" s="46" t="s">
        <v>95</v>
      </c>
      <c r="AD14" s="45"/>
      <c r="AE14" s="45"/>
      <c r="AF14" s="60" t="s">
        <v>95</v>
      </c>
      <c r="AG14" s="13">
        <v>0</v>
      </c>
      <c r="AH14" s="13">
        <v>0</v>
      </c>
      <c r="AI14" s="13">
        <v>0</v>
      </c>
      <c r="AJ14" s="13">
        <v>0</v>
      </c>
      <c r="AK14" s="13">
        <v>0</v>
      </c>
      <c r="AL14" s="13">
        <v>0</v>
      </c>
      <c r="AM14" s="13">
        <v>0</v>
      </c>
      <c r="AN14" s="13">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row>
    <row r="15" spans="1:77" x14ac:dyDescent="0.25">
      <c r="A15" s="23">
        <v>2011</v>
      </c>
      <c r="B15" s="23">
        <v>1945</v>
      </c>
      <c r="C15" s="23" t="s">
        <v>115</v>
      </c>
      <c r="D15" s="23">
        <v>30240</v>
      </c>
      <c r="E15" s="23" t="s">
        <v>88</v>
      </c>
      <c r="F15" s="23" t="s">
        <v>89</v>
      </c>
      <c r="G15" s="22" t="s">
        <v>116</v>
      </c>
      <c r="H15" s="63">
        <v>37586</v>
      </c>
      <c r="I15" s="63">
        <v>40801</v>
      </c>
      <c r="J15" s="22" t="s">
        <v>91</v>
      </c>
      <c r="K15" s="61"/>
      <c r="L15" s="36"/>
      <c r="M15" s="36">
        <v>50</v>
      </c>
      <c r="N15" s="36">
        <v>0</v>
      </c>
      <c r="O15" s="36">
        <v>50</v>
      </c>
      <c r="P15" s="36">
        <v>10</v>
      </c>
      <c r="Q15" s="36">
        <v>17.5</v>
      </c>
      <c r="R15" s="36">
        <v>0</v>
      </c>
      <c r="S15" s="36">
        <v>77.5</v>
      </c>
      <c r="T15" s="36"/>
      <c r="U15" s="36"/>
      <c r="V15" s="36">
        <v>55.15</v>
      </c>
      <c r="W15" s="36">
        <v>0</v>
      </c>
      <c r="X15" s="36">
        <v>55.15</v>
      </c>
      <c r="Y15" s="36">
        <v>10</v>
      </c>
      <c r="Z15" s="36">
        <v>21.82</v>
      </c>
      <c r="AA15" s="36">
        <v>0</v>
      </c>
      <c r="AB15" s="36">
        <v>86.97</v>
      </c>
      <c r="AC15" s="46" t="s">
        <v>92</v>
      </c>
      <c r="AD15" s="45" t="s">
        <v>117</v>
      </c>
      <c r="AE15" s="45" t="s">
        <v>94</v>
      </c>
      <c r="AF15" s="60" t="s">
        <v>92</v>
      </c>
      <c r="AG15" s="13">
        <v>0</v>
      </c>
      <c r="AH15" s="13">
        <v>0</v>
      </c>
      <c r="AI15" s="13">
        <v>0</v>
      </c>
      <c r="AJ15" s="13">
        <v>0</v>
      </c>
      <c r="AK15" s="13">
        <v>0</v>
      </c>
      <c r="AL15" s="13">
        <v>0</v>
      </c>
      <c r="AM15" s="13">
        <v>0</v>
      </c>
      <c r="AN15" s="13">
        <v>0</v>
      </c>
      <c r="AO15" s="54">
        <v>0</v>
      </c>
      <c r="AP15" s="54">
        <v>0</v>
      </c>
      <c r="AQ15" s="54">
        <v>990990</v>
      </c>
      <c r="AR15" s="54">
        <v>0</v>
      </c>
      <c r="AS15" s="54">
        <v>165.5</v>
      </c>
      <c r="AT15" s="54">
        <v>146.5</v>
      </c>
      <c r="AU15" s="54">
        <v>19</v>
      </c>
      <c r="AV15" s="54">
        <v>123.2845248</v>
      </c>
      <c r="AW15" s="54">
        <v>42.2154752</v>
      </c>
      <c r="AX15" s="54">
        <v>0</v>
      </c>
      <c r="AY15" s="54">
        <v>0</v>
      </c>
      <c r="AZ15" s="54">
        <v>0</v>
      </c>
      <c r="BA15" s="54">
        <v>0</v>
      </c>
      <c r="BB15" s="54">
        <v>0</v>
      </c>
      <c r="BC15" s="54">
        <v>0</v>
      </c>
      <c r="BD15" s="54">
        <v>0</v>
      </c>
      <c r="BE15" s="54">
        <v>0</v>
      </c>
      <c r="BF15" s="54">
        <v>0</v>
      </c>
      <c r="BG15" s="54">
        <v>0</v>
      </c>
      <c r="BH15" s="54">
        <v>0</v>
      </c>
      <c r="BI15" s="54">
        <v>0</v>
      </c>
      <c r="BJ15" s="54">
        <v>0</v>
      </c>
      <c r="BK15" s="54">
        <v>0</v>
      </c>
      <c r="BL15" s="54">
        <v>0</v>
      </c>
      <c r="BM15" s="64">
        <v>0</v>
      </c>
      <c r="BN15" s="11">
        <v>0</v>
      </c>
      <c r="BO15" s="11">
        <v>0</v>
      </c>
      <c r="BP15" s="54">
        <v>0</v>
      </c>
      <c r="BQ15" s="54">
        <v>0</v>
      </c>
      <c r="BR15" s="54">
        <v>0</v>
      </c>
      <c r="BS15" s="54">
        <v>0</v>
      </c>
      <c r="BT15" s="66">
        <v>0</v>
      </c>
      <c r="BU15" s="11">
        <v>0</v>
      </c>
      <c r="BV15" s="11">
        <v>0</v>
      </c>
      <c r="BW15" s="54">
        <v>0</v>
      </c>
      <c r="BX15" s="54">
        <v>0</v>
      </c>
      <c r="BY15" s="54">
        <v>2277235</v>
      </c>
    </row>
    <row r="16" spans="1:77" x14ac:dyDescent="0.25">
      <c r="A16" s="23">
        <v>2011</v>
      </c>
      <c r="B16" s="23" t="s">
        <v>118</v>
      </c>
      <c r="C16" s="23" t="s">
        <v>119</v>
      </c>
      <c r="D16" s="23">
        <v>34382</v>
      </c>
      <c r="E16" s="23" t="s">
        <v>88</v>
      </c>
      <c r="F16" s="23" t="s">
        <v>89</v>
      </c>
      <c r="G16" s="22" t="s">
        <v>116</v>
      </c>
      <c r="H16" s="63">
        <v>38645</v>
      </c>
      <c r="I16" s="63">
        <v>40390</v>
      </c>
      <c r="J16" s="22" t="s">
        <v>91</v>
      </c>
      <c r="K16" s="61"/>
      <c r="L16" s="36"/>
      <c r="M16" s="36">
        <v>18</v>
      </c>
      <c r="N16" s="36">
        <v>0</v>
      </c>
      <c r="O16" s="36">
        <v>18</v>
      </c>
      <c r="P16" s="36">
        <v>0</v>
      </c>
      <c r="Q16" s="36">
        <v>2.06</v>
      </c>
      <c r="R16" s="36">
        <v>3.94</v>
      </c>
      <c r="S16" s="36">
        <v>24</v>
      </c>
      <c r="T16" s="36"/>
      <c r="U16" s="36"/>
      <c r="V16" s="36">
        <v>17.93</v>
      </c>
      <c r="W16" s="36">
        <v>0</v>
      </c>
      <c r="X16" s="36">
        <v>17.93</v>
      </c>
      <c r="Y16" s="36">
        <v>0</v>
      </c>
      <c r="Z16" s="36">
        <v>1.46</v>
      </c>
      <c r="AA16" s="36">
        <v>0</v>
      </c>
      <c r="AB16" s="36">
        <v>19.39</v>
      </c>
      <c r="AC16" s="46" t="s">
        <v>95</v>
      </c>
      <c r="AD16" s="45"/>
      <c r="AE16" s="45"/>
      <c r="AF16" s="60" t="s">
        <v>92</v>
      </c>
      <c r="AG16" s="13">
        <v>0</v>
      </c>
      <c r="AH16" s="13">
        <v>0</v>
      </c>
      <c r="AI16" s="13">
        <v>0</v>
      </c>
      <c r="AJ16" s="13">
        <v>0</v>
      </c>
      <c r="AK16" s="13">
        <v>0</v>
      </c>
      <c r="AL16" s="13">
        <v>0</v>
      </c>
      <c r="AM16" s="13">
        <v>0</v>
      </c>
      <c r="AN16" s="13">
        <v>0</v>
      </c>
      <c r="AO16" s="54">
        <v>0</v>
      </c>
      <c r="AP16" s="54">
        <v>0</v>
      </c>
      <c r="AQ16" s="54">
        <v>0</v>
      </c>
      <c r="AR16" s="54">
        <v>0</v>
      </c>
      <c r="AS16" s="54">
        <v>0</v>
      </c>
      <c r="AT16" s="54">
        <v>0</v>
      </c>
      <c r="AU16" s="54">
        <v>0</v>
      </c>
      <c r="AV16" s="54">
        <v>0</v>
      </c>
      <c r="AW16" s="54">
        <v>0</v>
      </c>
      <c r="AX16" s="54">
        <v>0</v>
      </c>
      <c r="AY16" s="54">
        <v>0</v>
      </c>
      <c r="AZ16" s="54">
        <v>0</v>
      </c>
      <c r="BA16" s="54">
        <v>96000</v>
      </c>
      <c r="BB16" s="54">
        <v>96000</v>
      </c>
      <c r="BC16" s="54">
        <v>0</v>
      </c>
      <c r="BD16" s="54">
        <v>42000</v>
      </c>
      <c r="BE16" s="54">
        <v>0</v>
      </c>
      <c r="BF16" s="54">
        <v>0</v>
      </c>
      <c r="BG16" s="54">
        <v>0</v>
      </c>
      <c r="BH16" s="54">
        <v>0</v>
      </c>
      <c r="BI16" s="54">
        <v>0</v>
      </c>
      <c r="BJ16" s="54">
        <v>0</v>
      </c>
      <c r="BK16" s="54">
        <v>0</v>
      </c>
      <c r="BL16" s="54">
        <v>0</v>
      </c>
      <c r="BM16" s="54">
        <v>0</v>
      </c>
      <c r="BN16" s="54">
        <v>0</v>
      </c>
      <c r="BO16" s="54">
        <v>0</v>
      </c>
      <c r="BP16" s="54">
        <v>0</v>
      </c>
      <c r="BQ16" s="54">
        <v>0</v>
      </c>
      <c r="BR16" s="54">
        <v>0</v>
      </c>
      <c r="BS16" s="54">
        <v>0</v>
      </c>
      <c r="BT16" s="54">
        <v>0</v>
      </c>
      <c r="BU16" s="54">
        <v>0</v>
      </c>
      <c r="BV16" s="54">
        <v>0</v>
      </c>
      <c r="BW16" s="54">
        <v>0</v>
      </c>
      <c r="BX16" s="54">
        <v>0</v>
      </c>
      <c r="BY16" s="54">
        <v>0</v>
      </c>
    </row>
    <row r="17" spans="1:77" x14ac:dyDescent="0.25">
      <c r="A17" s="23">
        <v>2011</v>
      </c>
      <c r="B17" s="23">
        <v>2022</v>
      </c>
      <c r="C17" s="23" t="s">
        <v>120</v>
      </c>
      <c r="D17" s="23">
        <v>34380</v>
      </c>
      <c r="E17" s="23" t="s">
        <v>88</v>
      </c>
      <c r="F17" s="23" t="s">
        <v>89</v>
      </c>
      <c r="G17" s="22" t="s">
        <v>90</v>
      </c>
      <c r="H17" s="63">
        <v>37951</v>
      </c>
      <c r="I17" s="63">
        <v>39995</v>
      </c>
      <c r="J17" s="22" t="s">
        <v>91</v>
      </c>
      <c r="K17" s="61"/>
      <c r="L17" s="36"/>
      <c r="M17" s="36">
        <v>25</v>
      </c>
      <c r="N17" s="36">
        <v>0</v>
      </c>
      <c r="O17" s="36">
        <v>25</v>
      </c>
      <c r="P17" s="36">
        <v>0</v>
      </c>
      <c r="Q17" s="36">
        <v>0</v>
      </c>
      <c r="R17" s="36">
        <v>0</v>
      </c>
      <c r="S17" s="65">
        <v>25</v>
      </c>
      <c r="T17" s="65"/>
      <c r="U17" s="36"/>
      <c r="V17" s="36">
        <v>26.956</v>
      </c>
      <c r="W17" s="36">
        <v>0</v>
      </c>
      <c r="X17" s="36">
        <v>26.956</v>
      </c>
      <c r="Y17" s="36">
        <v>0</v>
      </c>
      <c r="Z17" s="36">
        <v>0</v>
      </c>
      <c r="AA17" s="36">
        <v>0</v>
      </c>
      <c r="AB17" s="65">
        <v>26.956</v>
      </c>
      <c r="AC17" s="35" t="s">
        <v>95</v>
      </c>
      <c r="AD17" s="34"/>
      <c r="AE17" s="34"/>
      <c r="AF17" s="60" t="s">
        <v>95</v>
      </c>
      <c r="AG17" s="13">
        <v>0</v>
      </c>
      <c r="AH17" s="13">
        <v>0</v>
      </c>
      <c r="AI17" s="13">
        <v>0</v>
      </c>
      <c r="AJ17" s="13">
        <v>0</v>
      </c>
      <c r="AK17" s="13">
        <v>0</v>
      </c>
      <c r="AL17" s="13">
        <v>0</v>
      </c>
      <c r="AM17" s="13">
        <v>0</v>
      </c>
      <c r="AN17" s="13">
        <v>0</v>
      </c>
      <c r="AO17" s="54">
        <v>0</v>
      </c>
      <c r="AP17" s="54">
        <v>0</v>
      </c>
      <c r="AQ17" s="54">
        <v>0</v>
      </c>
      <c r="AR17" s="54">
        <v>0</v>
      </c>
      <c r="AS17" s="54">
        <v>0</v>
      </c>
      <c r="AT17" s="54">
        <v>0</v>
      </c>
      <c r="AU17" s="54">
        <v>0</v>
      </c>
      <c r="AV17" s="54">
        <v>0</v>
      </c>
      <c r="AW17" s="54">
        <v>0</v>
      </c>
      <c r="AX17" s="54">
        <v>0</v>
      </c>
      <c r="AY17" s="54">
        <v>0</v>
      </c>
      <c r="AZ17" s="54">
        <v>0</v>
      </c>
      <c r="BA17" s="54">
        <v>0</v>
      </c>
      <c r="BB17" s="54">
        <v>0</v>
      </c>
      <c r="BC17" s="54">
        <v>0</v>
      </c>
      <c r="BD17" s="54">
        <v>0</v>
      </c>
      <c r="BE17" s="54">
        <v>0</v>
      </c>
      <c r="BF17" s="54">
        <v>0</v>
      </c>
      <c r="BG17" s="54">
        <v>0</v>
      </c>
      <c r="BH17" s="54">
        <v>0</v>
      </c>
      <c r="BI17" s="54">
        <v>0</v>
      </c>
      <c r="BJ17" s="54">
        <v>0</v>
      </c>
      <c r="BK17" s="54">
        <v>0</v>
      </c>
      <c r="BL17" s="54">
        <v>0</v>
      </c>
      <c r="BM17" s="64">
        <v>0</v>
      </c>
      <c r="BN17" s="11">
        <v>0</v>
      </c>
      <c r="BO17" s="11">
        <v>0</v>
      </c>
      <c r="BP17" s="54">
        <v>0</v>
      </c>
      <c r="BQ17" s="54">
        <v>0</v>
      </c>
      <c r="BR17" s="54">
        <v>0</v>
      </c>
      <c r="BS17" s="54">
        <v>0</v>
      </c>
      <c r="BT17" s="54">
        <v>0</v>
      </c>
      <c r="BU17" s="54">
        <v>0</v>
      </c>
      <c r="BV17" s="54">
        <v>0</v>
      </c>
      <c r="BW17" s="54">
        <v>0</v>
      </c>
      <c r="BX17" s="54">
        <v>0</v>
      </c>
      <c r="BY17" s="54">
        <v>0</v>
      </c>
    </row>
    <row r="18" spans="1:77" x14ac:dyDescent="0.25">
      <c r="A18" s="23">
        <v>2011</v>
      </c>
      <c r="B18" s="23">
        <v>2023</v>
      </c>
      <c r="C18" s="23" t="s">
        <v>120</v>
      </c>
      <c r="D18" s="23">
        <v>34380</v>
      </c>
      <c r="E18" s="23" t="s">
        <v>88</v>
      </c>
      <c r="F18" s="23" t="s">
        <v>89</v>
      </c>
      <c r="G18" s="22" t="s">
        <v>90</v>
      </c>
      <c r="H18" s="63">
        <v>37951</v>
      </c>
      <c r="I18" s="63">
        <v>40359</v>
      </c>
      <c r="J18" s="22" t="s">
        <v>91</v>
      </c>
      <c r="K18" s="61"/>
      <c r="L18" s="36"/>
      <c r="M18" s="36">
        <v>4.7</v>
      </c>
      <c r="N18" s="36">
        <v>0</v>
      </c>
      <c r="O18" s="36">
        <v>4.7</v>
      </c>
      <c r="P18" s="36">
        <v>0</v>
      </c>
      <c r="Q18" s="36">
        <v>1.1819999999999999</v>
      </c>
      <c r="R18" s="36">
        <v>0</v>
      </c>
      <c r="S18" s="36">
        <v>5.8819999999999997</v>
      </c>
      <c r="T18" s="36"/>
      <c r="U18" s="36"/>
      <c r="V18" s="36">
        <v>4.085</v>
      </c>
      <c r="W18" s="36">
        <v>0</v>
      </c>
      <c r="X18" s="36">
        <v>4.085</v>
      </c>
      <c r="Y18" s="36">
        <v>0</v>
      </c>
      <c r="Z18" s="36">
        <v>0.17699999999999999</v>
      </c>
      <c r="AA18" s="36">
        <v>0</v>
      </c>
      <c r="AB18" s="36">
        <v>4.2619999999999996</v>
      </c>
      <c r="AC18" s="46" t="s">
        <v>95</v>
      </c>
      <c r="AD18" s="45"/>
      <c r="AE18" s="45"/>
      <c r="AF18" s="60" t="s">
        <v>95</v>
      </c>
      <c r="AG18" s="13">
        <v>0</v>
      </c>
      <c r="AH18" s="13">
        <v>0</v>
      </c>
      <c r="AI18" s="13">
        <v>0</v>
      </c>
      <c r="AJ18" s="13">
        <v>0</v>
      </c>
      <c r="AK18" s="13">
        <v>0</v>
      </c>
      <c r="AL18" s="13">
        <v>0</v>
      </c>
      <c r="AM18" s="13">
        <v>0</v>
      </c>
      <c r="AN18" s="13">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0</v>
      </c>
      <c r="BJ18" s="54">
        <v>0</v>
      </c>
      <c r="BK18" s="54">
        <v>0</v>
      </c>
      <c r="BL18" s="54">
        <v>0</v>
      </c>
      <c r="BM18" s="54">
        <v>0</v>
      </c>
      <c r="BN18" s="54">
        <v>0</v>
      </c>
      <c r="BO18" s="54">
        <v>0</v>
      </c>
      <c r="BP18" s="54">
        <v>0</v>
      </c>
      <c r="BQ18" s="54">
        <v>0</v>
      </c>
      <c r="BR18" s="54">
        <v>0</v>
      </c>
      <c r="BS18" s="54">
        <v>0</v>
      </c>
      <c r="BT18" s="54">
        <v>0</v>
      </c>
      <c r="BU18" s="54">
        <v>0</v>
      </c>
      <c r="BV18" s="54">
        <v>0</v>
      </c>
      <c r="BW18" s="54">
        <v>0</v>
      </c>
      <c r="BX18" s="54">
        <v>0</v>
      </c>
      <c r="BY18" s="54">
        <v>0</v>
      </c>
    </row>
    <row r="19" spans="1:77" x14ac:dyDescent="0.25">
      <c r="A19" s="23">
        <v>2012</v>
      </c>
      <c r="B19" s="23">
        <v>2052</v>
      </c>
      <c r="C19" s="23" t="s">
        <v>121</v>
      </c>
      <c r="D19" s="23" t="s">
        <v>122</v>
      </c>
      <c r="E19" s="23" t="s">
        <v>88</v>
      </c>
      <c r="F19" s="23" t="s">
        <v>89</v>
      </c>
      <c r="G19" s="22" t="s">
        <v>90</v>
      </c>
      <c r="H19" s="62">
        <v>37970</v>
      </c>
      <c r="I19" s="62">
        <v>40672</v>
      </c>
      <c r="J19" s="22" t="s">
        <v>91</v>
      </c>
      <c r="K19" s="61"/>
      <c r="L19" s="27"/>
      <c r="M19" s="27">
        <v>44.3</v>
      </c>
      <c r="N19" s="18">
        <v>0</v>
      </c>
      <c r="O19" s="36">
        <v>44.3</v>
      </c>
      <c r="P19" s="18">
        <v>27</v>
      </c>
      <c r="Q19" s="27">
        <v>23.7</v>
      </c>
      <c r="R19" s="27">
        <v>0</v>
      </c>
      <c r="S19" s="36">
        <v>95</v>
      </c>
      <c r="T19" s="36"/>
      <c r="U19" s="36"/>
      <c r="V19" s="36">
        <v>38.9</v>
      </c>
      <c r="W19" s="38">
        <v>0</v>
      </c>
      <c r="X19" s="36">
        <v>38.9</v>
      </c>
      <c r="Y19" s="38">
        <v>28.4</v>
      </c>
      <c r="Z19" s="38">
        <v>8.6999999999999993</v>
      </c>
      <c r="AA19" s="38">
        <v>0</v>
      </c>
      <c r="AB19" s="58">
        <v>76</v>
      </c>
      <c r="AC19" s="57" t="s">
        <v>92</v>
      </c>
      <c r="AD19" s="56" t="s">
        <v>123</v>
      </c>
      <c r="AE19" s="56" t="s">
        <v>94</v>
      </c>
      <c r="AF19" s="60" t="s">
        <v>92</v>
      </c>
      <c r="AG19" s="13">
        <v>0</v>
      </c>
      <c r="AH19" s="13">
        <v>0</v>
      </c>
      <c r="AI19" s="13">
        <v>0</v>
      </c>
      <c r="AJ19" s="13">
        <v>40000</v>
      </c>
      <c r="AK19" s="13">
        <v>40000</v>
      </c>
      <c r="AL19" s="13">
        <v>0</v>
      </c>
      <c r="AM19" s="13">
        <v>220</v>
      </c>
      <c r="AN19" s="13">
        <v>0</v>
      </c>
      <c r="AO19" s="54">
        <v>109</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0</v>
      </c>
      <c r="BV19" s="54">
        <v>0</v>
      </c>
      <c r="BW19" s="54">
        <v>0</v>
      </c>
      <c r="BX19" s="54">
        <v>0</v>
      </c>
      <c r="BY19" s="54">
        <v>0</v>
      </c>
    </row>
    <row r="20" spans="1:77" x14ac:dyDescent="0.25">
      <c r="A20" s="23">
        <v>2012</v>
      </c>
      <c r="B20" s="44" t="s">
        <v>124</v>
      </c>
      <c r="C20" s="23" t="s">
        <v>125</v>
      </c>
      <c r="D20" s="23" t="s">
        <v>126</v>
      </c>
      <c r="E20" s="23" t="s">
        <v>88</v>
      </c>
      <c r="F20" s="23" t="s">
        <v>89</v>
      </c>
      <c r="G20" s="43" t="s">
        <v>90</v>
      </c>
      <c r="H20" s="42">
        <v>38707</v>
      </c>
      <c r="I20" s="41">
        <v>40744</v>
      </c>
      <c r="J20" s="52" t="s">
        <v>91</v>
      </c>
      <c r="K20" s="51"/>
      <c r="L20" s="27"/>
      <c r="M20" s="27">
        <v>15</v>
      </c>
      <c r="N20" s="18">
        <v>0</v>
      </c>
      <c r="O20" s="36">
        <v>15</v>
      </c>
      <c r="P20" s="18">
        <v>0</v>
      </c>
      <c r="Q20" s="27">
        <v>0.6</v>
      </c>
      <c r="R20" s="27">
        <v>0</v>
      </c>
      <c r="S20" s="36">
        <v>15.6</v>
      </c>
      <c r="T20" s="36"/>
      <c r="U20" s="59"/>
      <c r="V20" s="59">
        <v>14.74</v>
      </c>
      <c r="W20" s="59">
        <v>0</v>
      </c>
      <c r="X20" s="36">
        <v>14.74</v>
      </c>
      <c r="Y20" s="38">
        <v>0</v>
      </c>
      <c r="Z20" s="38">
        <v>0.53</v>
      </c>
      <c r="AA20" s="38">
        <v>0</v>
      </c>
      <c r="AB20" s="58">
        <v>15.27</v>
      </c>
      <c r="AC20" s="57" t="s">
        <v>92</v>
      </c>
      <c r="AD20" s="56"/>
      <c r="AE20" s="56"/>
      <c r="AF20" s="55" t="s">
        <v>92</v>
      </c>
      <c r="AG20" s="13">
        <v>0</v>
      </c>
      <c r="AH20" s="13">
        <v>0</v>
      </c>
      <c r="AI20" s="13">
        <v>0</v>
      </c>
      <c r="AJ20" s="13">
        <v>0</v>
      </c>
      <c r="AK20" s="13">
        <v>0</v>
      </c>
      <c r="AL20" s="13">
        <v>0</v>
      </c>
      <c r="AM20" s="13">
        <v>0</v>
      </c>
      <c r="AN20" s="13">
        <v>0</v>
      </c>
      <c r="AO20" s="54">
        <v>0</v>
      </c>
      <c r="AP20" s="54">
        <v>0</v>
      </c>
      <c r="AQ20" s="54">
        <v>0</v>
      </c>
      <c r="AR20" s="54">
        <v>0</v>
      </c>
      <c r="AS20" s="54">
        <v>145</v>
      </c>
      <c r="AT20" s="54">
        <v>0</v>
      </c>
      <c r="AU20" s="54">
        <v>145</v>
      </c>
      <c r="AV20" s="54">
        <v>145</v>
      </c>
      <c r="AW20" s="54">
        <v>0</v>
      </c>
      <c r="AX20" s="54">
        <v>0</v>
      </c>
      <c r="AY20" s="54">
        <v>0</v>
      </c>
      <c r="AZ20" s="54">
        <v>0</v>
      </c>
      <c r="BA20" s="54">
        <v>0</v>
      </c>
      <c r="BB20" s="54">
        <v>0</v>
      </c>
      <c r="BC20" s="54">
        <v>0</v>
      </c>
      <c r="BD20" s="54">
        <v>7884</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3">
        <v>0</v>
      </c>
      <c r="BX20" s="53">
        <v>0</v>
      </c>
      <c r="BY20" s="53">
        <v>0</v>
      </c>
    </row>
    <row r="21" spans="1:77" x14ac:dyDescent="0.25">
      <c r="A21" s="23">
        <v>2012</v>
      </c>
      <c r="B21" s="44" t="s">
        <v>127</v>
      </c>
      <c r="C21" s="23" t="s">
        <v>125</v>
      </c>
      <c r="D21" s="23" t="s">
        <v>126</v>
      </c>
      <c r="E21" s="23" t="s">
        <v>88</v>
      </c>
      <c r="F21" s="23" t="s">
        <v>89</v>
      </c>
      <c r="G21" s="43" t="s">
        <v>90</v>
      </c>
      <c r="H21" s="42">
        <v>38707</v>
      </c>
      <c r="I21" s="41">
        <v>40744</v>
      </c>
      <c r="J21" s="52" t="s">
        <v>128</v>
      </c>
      <c r="K21" s="51"/>
      <c r="L21" s="18"/>
      <c r="M21" s="18">
        <v>0</v>
      </c>
      <c r="N21" s="18">
        <v>0</v>
      </c>
      <c r="O21" s="36">
        <v>0</v>
      </c>
      <c r="P21" s="18">
        <v>4.7380000000000004</v>
      </c>
      <c r="Q21" s="18">
        <v>0</v>
      </c>
      <c r="R21" s="18">
        <v>0</v>
      </c>
      <c r="S21" s="18">
        <v>4.7380000000000004</v>
      </c>
      <c r="T21" s="18"/>
      <c r="U21" s="50"/>
      <c r="V21" s="50">
        <v>0</v>
      </c>
      <c r="W21" s="50">
        <v>0</v>
      </c>
      <c r="X21" s="50">
        <v>0</v>
      </c>
      <c r="Y21" s="50">
        <v>4.71</v>
      </c>
      <c r="Z21" s="50">
        <v>0</v>
      </c>
      <c r="AA21" s="50">
        <v>0</v>
      </c>
      <c r="AB21" s="50">
        <v>4.71</v>
      </c>
      <c r="AC21" s="46" t="s">
        <v>92</v>
      </c>
      <c r="AD21" s="45" t="s">
        <v>129</v>
      </c>
      <c r="AE21" s="45" t="s">
        <v>130</v>
      </c>
      <c r="AF21" s="33" t="s">
        <v>95</v>
      </c>
      <c r="AG21" s="13">
        <v>0</v>
      </c>
      <c r="AH21" s="13">
        <v>0</v>
      </c>
      <c r="AI21" s="13">
        <v>0</v>
      </c>
      <c r="AJ21" s="13">
        <v>0</v>
      </c>
      <c r="AK21" s="13">
        <v>0</v>
      </c>
      <c r="AL21" s="13">
        <v>0</v>
      </c>
      <c r="AM21" s="13">
        <v>0</v>
      </c>
      <c r="AN21" s="13">
        <v>0</v>
      </c>
      <c r="AO21" s="11">
        <v>0</v>
      </c>
      <c r="AP21" s="49">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2012</v>
      </c>
      <c r="B22" s="44">
        <v>2121</v>
      </c>
      <c r="C22" s="23" t="s">
        <v>131</v>
      </c>
      <c r="D22" s="23" t="s">
        <v>132</v>
      </c>
      <c r="E22" s="23" t="s">
        <v>88</v>
      </c>
      <c r="F22" s="23" t="s">
        <v>133</v>
      </c>
      <c r="G22" s="43" t="s">
        <v>90</v>
      </c>
      <c r="H22" s="42">
        <v>38330</v>
      </c>
      <c r="I22" s="48">
        <v>39629</v>
      </c>
      <c r="J22" s="40" t="s">
        <v>91</v>
      </c>
      <c r="K22" s="39"/>
      <c r="L22" s="18"/>
      <c r="M22" s="18">
        <v>20</v>
      </c>
      <c r="N22" s="18">
        <v>0</v>
      </c>
      <c r="O22" s="18">
        <v>20</v>
      </c>
      <c r="P22" s="18">
        <v>0</v>
      </c>
      <c r="Q22" s="18">
        <v>0</v>
      </c>
      <c r="R22" s="18">
        <v>0</v>
      </c>
      <c r="S22" s="18">
        <v>20</v>
      </c>
      <c r="T22" s="18"/>
      <c r="U22" s="38"/>
      <c r="V22" s="38">
        <v>20.352</v>
      </c>
      <c r="W22" s="38">
        <v>0</v>
      </c>
      <c r="X22" s="38">
        <v>20.352</v>
      </c>
      <c r="Y22" s="38">
        <v>0</v>
      </c>
      <c r="Z22" s="38">
        <v>0</v>
      </c>
      <c r="AA22" s="38">
        <v>0</v>
      </c>
      <c r="AB22" s="38">
        <v>20.352</v>
      </c>
      <c r="AC22" s="46" t="s">
        <v>95</v>
      </c>
      <c r="AD22" s="45"/>
      <c r="AE22" s="45"/>
      <c r="AF22" s="33" t="s">
        <v>92</v>
      </c>
      <c r="AG22" s="13">
        <v>0</v>
      </c>
      <c r="AH22" s="13">
        <v>0</v>
      </c>
      <c r="AI22" s="32">
        <v>0</v>
      </c>
      <c r="AJ22" s="32">
        <v>0</v>
      </c>
      <c r="AK22" s="32">
        <v>0</v>
      </c>
      <c r="AL22" s="32">
        <v>0</v>
      </c>
      <c r="AM22" s="32">
        <v>0</v>
      </c>
      <c r="AN22" s="32">
        <v>0</v>
      </c>
      <c r="AO22" s="11">
        <v>0</v>
      </c>
      <c r="AP22" s="11">
        <v>0</v>
      </c>
      <c r="AQ22" s="11">
        <v>0</v>
      </c>
      <c r="AR22" s="11">
        <v>0</v>
      </c>
      <c r="AS22" s="11">
        <v>0</v>
      </c>
      <c r="AT22" s="11">
        <v>0</v>
      </c>
      <c r="AU22" s="47">
        <v>0</v>
      </c>
      <c r="AV22" s="11">
        <v>0</v>
      </c>
      <c r="AW22" s="11">
        <v>0</v>
      </c>
      <c r="AX22" s="11">
        <v>0</v>
      </c>
      <c r="AY22" s="11">
        <v>0</v>
      </c>
      <c r="AZ22" s="11">
        <v>0</v>
      </c>
      <c r="BA22" s="11">
        <v>0</v>
      </c>
      <c r="BB22" s="11">
        <v>0</v>
      </c>
      <c r="BC22" s="11">
        <v>0</v>
      </c>
      <c r="BD22" s="11">
        <v>0</v>
      </c>
      <c r="BE22" s="11">
        <v>0</v>
      </c>
      <c r="BF22" s="11">
        <v>0</v>
      </c>
      <c r="BG22" s="11">
        <v>0</v>
      </c>
      <c r="BH22" s="11">
        <v>0</v>
      </c>
      <c r="BI22" s="11">
        <v>0</v>
      </c>
      <c r="BJ22" s="11">
        <v>0</v>
      </c>
      <c r="BK22" s="11">
        <v>0</v>
      </c>
      <c r="BL22" s="11">
        <v>0</v>
      </c>
      <c r="BM22" s="11">
        <v>206340</v>
      </c>
      <c r="BN22" s="11">
        <v>97164.80799999999</v>
      </c>
      <c r="BO22" s="11">
        <v>109175.19200000001</v>
      </c>
      <c r="BP22" s="11">
        <v>0</v>
      </c>
      <c r="BQ22" s="11">
        <v>0</v>
      </c>
      <c r="BR22" s="11">
        <v>0</v>
      </c>
      <c r="BS22" s="11">
        <v>0</v>
      </c>
      <c r="BT22" s="11">
        <v>243</v>
      </c>
      <c r="BU22" s="11">
        <v>80.19</v>
      </c>
      <c r="BV22" s="11">
        <v>162.81</v>
      </c>
      <c r="BW22" s="11">
        <v>0</v>
      </c>
      <c r="BX22" s="11">
        <v>0</v>
      </c>
      <c r="BY22" s="11">
        <v>0</v>
      </c>
    </row>
    <row r="23" spans="1:77" x14ac:dyDescent="0.25">
      <c r="A23" s="23">
        <v>2012</v>
      </c>
      <c r="B23" s="44">
        <v>2122</v>
      </c>
      <c r="C23" s="23" t="s">
        <v>134</v>
      </c>
      <c r="D23" s="23" t="s">
        <v>132</v>
      </c>
      <c r="E23" s="23" t="s">
        <v>88</v>
      </c>
      <c r="F23" s="23" t="s">
        <v>133</v>
      </c>
      <c r="G23" s="43" t="s">
        <v>90</v>
      </c>
      <c r="H23" s="42">
        <v>38330</v>
      </c>
      <c r="I23" s="41">
        <v>40562</v>
      </c>
      <c r="J23" s="40" t="s">
        <v>91</v>
      </c>
      <c r="K23" s="39"/>
      <c r="L23" s="18"/>
      <c r="M23" s="18">
        <v>25</v>
      </c>
      <c r="N23" s="18">
        <v>0</v>
      </c>
      <c r="O23" s="18">
        <v>25</v>
      </c>
      <c r="P23" s="18">
        <v>0</v>
      </c>
      <c r="Q23" s="18">
        <v>8.6</v>
      </c>
      <c r="R23" s="18">
        <v>0</v>
      </c>
      <c r="S23" s="18">
        <v>33.6</v>
      </c>
      <c r="T23" s="18"/>
      <c r="U23" s="38"/>
      <c r="V23" s="38">
        <v>24.696000000000002</v>
      </c>
      <c r="W23" s="38">
        <v>0</v>
      </c>
      <c r="X23" s="38">
        <v>24.696000000000002</v>
      </c>
      <c r="Y23" s="38">
        <v>0</v>
      </c>
      <c r="Z23" s="38">
        <v>6.3120000000000003</v>
      </c>
      <c r="AA23" s="38">
        <v>0</v>
      </c>
      <c r="AB23" s="38">
        <v>31.008000000000003</v>
      </c>
      <c r="AC23" s="46" t="s">
        <v>95</v>
      </c>
      <c r="AD23" s="45"/>
      <c r="AE23" s="45"/>
      <c r="AF23" s="33" t="s">
        <v>95</v>
      </c>
      <c r="AG23" s="13">
        <v>0</v>
      </c>
      <c r="AH23" s="13">
        <v>0</v>
      </c>
      <c r="AI23" s="32">
        <v>0</v>
      </c>
      <c r="AJ23" s="32">
        <v>0</v>
      </c>
      <c r="AK23" s="32">
        <v>0</v>
      </c>
      <c r="AL23" s="32">
        <v>0</v>
      </c>
      <c r="AM23" s="32">
        <v>0</v>
      </c>
      <c r="AN23" s="32">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2012</v>
      </c>
      <c r="B24" s="44">
        <v>2121</v>
      </c>
      <c r="C24" s="23" t="s">
        <v>135</v>
      </c>
      <c r="D24" s="23" t="s">
        <v>136</v>
      </c>
      <c r="E24" s="23" t="s">
        <v>88</v>
      </c>
      <c r="F24" s="23" t="s">
        <v>137</v>
      </c>
      <c r="G24" s="43" t="s">
        <v>90</v>
      </c>
      <c r="H24" s="42">
        <v>38242</v>
      </c>
      <c r="I24" s="41">
        <v>39629</v>
      </c>
      <c r="J24" s="40" t="s">
        <v>91</v>
      </c>
      <c r="K24" s="39"/>
      <c r="L24" s="18"/>
      <c r="M24" s="18">
        <v>20</v>
      </c>
      <c r="N24" s="18">
        <v>0</v>
      </c>
      <c r="O24" s="18">
        <v>20</v>
      </c>
      <c r="P24" s="18">
        <v>0</v>
      </c>
      <c r="Q24" s="18">
        <v>0</v>
      </c>
      <c r="R24" s="18">
        <v>0</v>
      </c>
      <c r="S24" s="18">
        <v>20</v>
      </c>
      <c r="T24" s="18"/>
      <c r="U24" s="38"/>
      <c r="V24" s="38">
        <v>20</v>
      </c>
      <c r="W24" s="38">
        <v>0</v>
      </c>
      <c r="X24" s="38">
        <v>20</v>
      </c>
      <c r="Y24" s="38">
        <v>0</v>
      </c>
      <c r="Z24" s="38">
        <v>0</v>
      </c>
      <c r="AA24" s="38">
        <v>0</v>
      </c>
      <c r="AB24" s="38">
        <v>20</v>
      </c>
      <c r="AC24" s="46" t="s">
        <v>95</v>
      </c>
      <c r="AD24" s="45"/>
      <c r="AE24" s="45"/>
      <c r="AF24" s="33" t="s">
        <v>95</v>
      </c>
      <c r="AG24" s="13">
        <v>0</v>
      </c>
      <c r="AH24" s="13">
        <v>0</v>
      </c>
      <c r="AI24" s="32">
        <v>0</v>
      </c>
      <c r="AJ24" s="32">
        <v>0</v>
      </c>
      <c r="AK24" s="32">
        <v>0</v>
      </c>
      <c r="AL24" s="32">
        <v>0</v>
      </c>
      <c r="AM24" s="32">
        <v>0</v>
      </c>
      <c r="AN24" s="32">
        <v>0</v>
      </c>
      <c r="AO24" s="11">
        <v>0</v>
      </c>
      <c r="AP24" s="11">
        <v>0</v>
      </c>
      <c r="AQ24" s="11">
        <v>0</v>
      </c>
      <c r="AR24" s="11">
        <v>0</v>
      </c>
      <c r="AS24" s="11">
        <v>0</v>
      </c>
      <c r="AT24" s="11">
        <v>0</v>
      </c>
      <c r="AU24" s="3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2012</v>
      </c>
      <c r="B25" s="44">
        <v>2122</v>
      </c>
      <c r="C25" s="23" t="s">
        <v>138</v>
      </c>
      <c r="D25" s="23" t="s">
        <v>132</v>
      </c>
      <c r="E25" s="23" t="s">
        <v>88</v>
      </c>
      <c r="F25" s="23" t="s">
        <v>89</v>
      </c>
      <c r="G25" s="43" t="s">
        <v>90</v>
      </c>
      <c r="H25" s="42">
        <v>38242</v>
      </c>
      <c r="I25" s="41">
        <v>39629</v>
      </c>
      <c r="J25" s="40" t="s">
        <v>91</v>
      </c>
      <c r="K25" s="39"/>
      <c r="L25" s="18"/>
      <c r="M25" s="18">
        <v>25</v>
      </c>
      <c r="N25" s="18">
        <v>0</v>
      </c>
      <c r="O25" s="18">
        <v>25</v>
      </c>
      <c r="P25" s="18">
        <v>0</v>
      </c>
      <c r="Q25" s="18">
        <v>8.58</v>
      </c>
      <c r="R25" s="18">
        <v>0</v>
      </c>
      <c r="S25" s="18">
        <v>33.58</v>
      </c>
      <c r="T25" s="18"/>
      <c r="U25" s="38"/>
      <c r="V25" s="38">
        <v>24.696000000000002</v>
      </c>
      <c r="W25" s="38">
        <v>0</v>
      </c>
      <c r="X25" s="38">
        <v>24.696000000000002</v>
      </c>
      <c r="Y25" s="38">
        <v>0</v>
      </c>
      <c r="Z25" s="37">
        <v>6.3120000000000003</v>
      </c>
      <c r="AA25" s="36">
        <v>0</v>
      </c>
      <c r="AB25" s="36">
        <v>31.008000000000003</v>
      </c>
      <c r="AC25" s="35" t="s">
        <v>95</v>
      </c>
      <c r="AD25" s="34"/>
      <c r="AE25" s="34"/>
      <c r="AF25" s="33" t="s">
        <v>95</v>
      </c>
      <c r="AG25" s="13">
        <v>0</v>
      </c>
      <c r="AH25" s="13">
        <v>0</v>
      </c>
      <c r="AI25" s="32">
        <v>0</v>
      </c>
      <c r="AJ25" s="32">
        <v>0</v>
      </c>
      <c r="AK25" s="32">
        <v>0</v>
      </c>
      <c r="AL25" s="32">
        <v>0</v>
      </c>
      <c r="AM25" s="32">
        <v>0</v>
      </c>
      <c r="AN25" s="32">
        <v>0</v>
      </c>
      <c r="AO25" s="11">
        <v>0</v>
      </c>
      <c r="AP25" s="11">
        <v>0</v>
      </c>
      <c r="AQ25" s="11">
        <v>0</v>
      </c>
      <c r="AR25" s="11">
        <v>0</v>
      </c>
      <c r="AS25" s="11">
        <v>0</v>
      </c>
      <c r="AT25" s="11">
        <v>0</v>
      </c>
      <c r="AU25" s="3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2014</v>
      </c>
      <c r="B26" s="23">
        <v>2035</v>
      </c>
      <c r="C26" s="23" t="s">
        <v>139</v>
      </c>
      <c r="D26" s="23">
        <v>34379</v>
      </c>
      <c r="E26" s="23" t="s">
        <v>88</v>
      </c>
      <c r="F26" s="23" t="s">
        <v>140</v>
      </c>
      <c r="G26" s="22" t="s">
        <v>90</v>
      </c>
      <c r="H26" s="30">
        <v>37964</v>
      </c>
      <c r="I26" s="30">
        <v>41683</v>
      </c>
      <c r="J26" s="20" t="s">
        <v>91</v>
      </c>
      <c r="K26" s="19"/>
      <c r="L26" s="27"/>
      <c r="M26" s="27">
        <v>18</v>
      </c>
      <c r="N26" s="18">
        <v>0</v>
      </c>
      <c r="O26" s="18">
        <v>18</v>
      </c>
      <c r="P26" s="26">
        <v>3.742</v>
      </c>
      <c r="Q26" s="26">
        <v>6.88</v>
      </c>
      <c r="R26" s="25">
        <v>2.25</v>
      </c>
      <c r="S26" s="24">
        <v>30.872</v>
      </c>
      <c r="T26" s="18"/>
      <c r="U26" s="17"/>
      <c r="V26" s="17">
        <v>19.135999999999999</v>
      </c>
      <c r="W26" s="17">
        <v>0</v>
      </c>
      <c r="X26" s="17">
        <v>19.135999999999999</v>
      </c>
      <c r="Y26" s="17">
        <v>5.3369999999999997</v>
      </c>
      <c r="Z26" s="17">
        <v>2.4649999999999999</v>
      </c>
      <c r="AA26" s="17">
        <v>0</v>
      </c>
      <c r="AB26" s="17">
        <v>26.937999999999999</v>
      </c>
      <c r="AC26" s="16" t="s">
        <v>92</v>
      </c>
      <c r="AD26" s="15" t="s">
        <v>141</v>
      </c>
      <c r="AE26" s="15" t="s">
        <v>142</v>
      </c>
      <c r="AF26" s="14" t="s">
        <v>92</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10771</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2015</v>
      </c>
      <c r="B27" s="23">
        <v>2406</v>
      </c>
      <c r="C27" s="23" t="s">
        <v>143</v>
      </c>
      <c r="D27" s="23" t="s">
        <v>144</v>
      </c>
      <c r="E27" s="23" t="s">
        <v>88</v>
      </c>
      <c r="F27" s="23" t="s">
        <v>89</v>
      </c>
      <c r="G27" s="22" t="s">
        <v>90</v>
      </c>
      <c r="H27" s="29">
        <v>39468</v>
      </c>
      <c r="I27" s="28">
        <v>42048</v>
      </c>
      <c r="J27" s="20" t="s">
        <v>91</v>
      </c>
      <c r="K27" s="19"/>
      <c r="L27" s="27"/>
      <c r="M27" s="27">
        <v>6</v>
      </c>
      <c r="N27" s="18">
        <v>0</v>
      </c>
      <c r="O27" s="18">
        <v>6</v>
      </c>
      <c r="P27" s="26">
        <v>34.799999999999997</v>
      </c>
      <c r="Q27" s="26">
        <v>17.600000000000001</v>
      </c>
      <c r="R27" s="25">
        <v>0</v>
      </c>
      <c r="S27" s="24">
        <v>58.4</v>
      </c>
      <c r="T27" s="18"/>
      <c r="U27" s="17"/>
      <c r="V27" s="17">
        <v>5.57</v>
      </c>
      <c r="W27" s="17">
        <v>0</v>
      </c>
      <c r="X27" s="17">
        <v>5.57</v>
      </c>
      <c r="Y27" s="17">
        <v>39.430000000000007</v>
      </c>
      <c r="Z27" s="17">
        <v>2.6</v>
      </c>
      <c r="AA27" s="17">
        <v>0</v>
      </c>
      <c r="AB27" s="17">
        <v>47.600000000000009</v>
      </c>
      <c r="AC27" s="16" t="s">
        <v>92</v>
      </c>
      <c r="AD27" s="15" t="s">
        <v>145</v>
      </c>
      <c r="AE27" s="15" t="s">
        <v>146</v>
      </c>
      <c r="AF27" s="14" t="s">
        <v>92</v>
      </c>
      <c r="AG27" s="13">
        <v>0</v>
      </c>
      <c r="AH27" s="13">
        <v>0</v>
      </c>
      <c r="AI27" s="12">
        <v>0</v>
      </c>
      <c r="AJ27" s="12">
        <v>0</v>
      </c>
      <c r="AK27" s="12">
        <v>0</v>
      </c>
      <c r="AL27" s="12">
        <v>0</v>
      </c>
      <c r="AM27" s="12">
        <v>0</v>
      </c>
      <c r="AN27" s="11">
        <v>0</v>
      </c>
      <c r="AO27" s="11">
        <v>0</v>
      </c>
      <c r="AP27" s="11">
        <v>0</v>
      </c>
      <c r="AQ27" s="11">
        <v>6903000</v>
      </c>
      <c r="AR27" s="11">
        <v>0</v>
      </c>
      <c r="AS27" s="11">
        <v>767</v>
      </c>
      <c r="AT27" s="11">
        <v>767</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2016</v>
      </c>
      <c r="B28" s="23" t="s">
        <v>147</v>
      </c>
      <c r="C28" s="23" t="s">
        <v>148</v>
      </c>
      <c r="D28" s="23" t="s">
        <v>149</v>
      </c>
      <c r="E28" s="23" t="s">
        <v>88</v>
      </c>
      <c r="F28" s="23" t="s">
        <v>150</v>
      </c>
      <c r="G28" s="22" t="s">
        <v>90</v>
      </c>
      <c r="H28" s="29">
        <v>39409</v>
      </c>
      <c r="I28" s="28">
        <v>42004</v>
      </c>
      <c r="J28" s="20" t="s">
        <v>91</v>
      </c>
      <c r="K28" s="19"/>
      <c r="L28" s="27"/>
      <c r="M28" s="27">
        <v>27.1</v>
      </c>
      <c r="N28" s="18">
        <v>0</v>
      </c>
      <c r="O28" s="18">
        <v>27.1</v>
      </c>
      <c r="P28" s="26">
        <v>0</v>
      </c>
      <c r="Q28" s="26">
        <v>6.28</v>
      </c>
      <c r="R28" s="25">
        <v>0</v>
      </c>
      <c r="S28" s="24">
        <v>33.380000000000003</v>
      </c>
      <c r="T28" s="18"/>
      <c r="U28" s="17"/>
      <c r="V28" s="17">
        <v>27.1</v>
      </c>
      <c r="W28" s="17">
        <v>0</v>
      </c>
      <c r="X28" s="17">
        <v>27.1</v>
      </c>
      <c r="Y28" s="17">
        <v>0</v>
      </c>
      <c r="Z28" s="17">
        <v>3.61</v>
      </c>
      <c r="AA28" s="17">
        <v>0</v>
      </c>
      <c r="AB28" s="17">
        <v>30.71</v>
      </c>
      <c r="AC28" s="16" t="s">
        <v>95</v>
      </c>
      <c r="AD28" s="15"/>
      <c r="AE28" s="15"/>
      <c r="AF28" s="14" t="s">
        <v>92</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4000</v>
      </c>
      <c r="BQ28" s="11">
        <v>2400</v>
      </c>
      <c r="BR28" s="11">
        <v>1600</v>
      </c>
      <c r="BS28" s="11">
        <v>0</v>
      </c>
      <c r="BT28" s="11">
        <v>2114</v>
      </c>
      <c r="BU28" s="11">
        <v>676</v>
      </c>
      <c r="BV28" s="11">
        <v>1438</v>
      </c>
      <c r="BW28" s="11">
        <v>0</v>
      </c>
      <c r="BX28" s="11">
        <v>0</v>
      </c>
      <c r="BY28" s="11">
        <v>0</v>
      </c>
    </row>
    <row r="29" spans="1:77" x14ac:dyDescent="0.25">
      <c r="A29" s="23">
        <v>2016</v>
      </c>
      <c r="B29" s="23" t="s">
        <v>151</v>
      </c>
      <c r="C29" s="23" t="s">
        <v>152</v>
      </c>
      <c r="D29" s="23" t="s">
        <v>153</v>
      </c>
      <c r="E29" s="23" t="s">
        <v>88</v>
      </c>
      <c r="F29" s="23" t="s">
        <v>150</v>
      </c>
      <c r="G29" s="22" t="s">
        <v>90</v>
      </c>
      <c r="H29" s="29">
        <v>40130</v>
      </c>
      <c r="I29" s="28">
        <v>42216</v>
      </c>
      <c r="J29" s="20" t="s">
        <v>91</v>
      </c>
      <c r="K29" s="19"/>
      <c r="L29" s="27"/>
      <c r="M29" s="27">
        <v>24.5</v>
      </c>
      <c r="N29" s="18">
        <v>0</v>
      </c>
      <c r="O29" s="18">
        <v>24.5</v>
      </c>
      <c r="P29" s="26">
        <v>0</v>
      </c>
      <c r="Q29" s="26">
        <v>3.02</v>
      </c>
      <c r="R29" s="25">
        <v>0</v>
      </c>
      <c r="S29" s="24">
        <v>27.52</v>
      </c>
      <c r="T29" s="18"/>
      <c r="U29" s="17"/>
      <c r="V29" s="17">
        <v>24.204000000000001</v>
      </c>
      <c r="W29" s="17">
        <v>0</v>
      </c>
      <c r="X29" s="17">
        <v>24.204000000000001</v>
      </c>
      <c r="Y29" s="17">
        <v>0</v>
      </c>
      <c r="Z29" s="17">
        <v>2.3090000000000002</v>
      </c>
      <c r="AA29" s="17">
        <v>0</v>
      </c>
      <c r="AB29" s="17">
        <v>26.513000000000002</v>
      </c>
      <c r="AC29" s="16" t="s">
        <v>95</v>
      </c>
      <c r="AD29" s="15"/>
      <c r="AE29" s="15"/>
      <c r="AF29" s="14" t="s">
        <v>92</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172892</v>
      </c>
      <c r="BN29" s="11">
        <v>83998</v>
      </c>
      <c r="BO29" s="11">
        <v>88894</v>
      </c>
      <c r="BP29" s="11">
        <v>252784</v>
      </c>
      <c r="BQ29" s="11">
        <v>130374</v>
      </c>
      <c r="BR29" s="11">
        <v>122410</v>
      </c>
      <c r="BS29" s="11">
        <v>252784</v>
      </c>
      <c r="BT29" s="11">
        <v>1715</v>
      </c>
      <c r="BU29" s="11">
        <v>71</v>
      </c>
      <c r="BV29" s="11">
        <v>1644</v>
      </c>
      <c r="BW29" s="11">
        <v>1715</v>
      </c>
      <c r="BX29" s="11">
        <v>0</v>
      </c>
      <c r="BY29" s="11">
        <v>0</v>
      </c>
    </row>
    <row r="30" spans="1:77" x14ac:dyDescent="0.25">
      <c r="A30" s="23">
        <v>2016</v>
      </c>
      <c r="B30" s="23">
        <v>2261</v>
      </c>
      <c r="C30" s="23" t="s">
        <v>154</v>
      </c>
      <c r="D30" s="23" t="s">
        <v>155</v>
      </c>
      <c r="E30" s="23" t="s">
        <v>88</v>
      </c>
      <c r="F30" s="23" t="s">
        <v>156</v>
      </c>
      <c r="G30" s="22" t="s">
        <v>90</v>
      </c>
      <c r="H30" s="29">
        <v>38994</v>
      </c>
      <c r="I30" s="28">
        <v>42073</v>
      </c>
      <c r="J30" s="20" t="s">
        <v>91</v>
      </c>
      <c r="K30" s="19"/>
      <c r="L30" s="27"/>
      <c r="M30" s="27">
        <v>20</v>
      </c>
      <c r="N30" s="18">
        <v>0</v>
      </c>
      <c r="O30" s="18">
        <v>20</v>
      </c>
      <c r="P30" s="26">
        <v>22.3</v>
      </c>
      <c r="Q30" s="26">
        <v>10.06</v>
      </c>
      <c r="R30" s="25">
        <v>0</v>
      </c>
      <c r="S30" s="24">
        <v>52.36</v>
      </c>
      <c r="T30" s="18"/>
      <c r="U30" s="17"/>
      <c r="V30" s="17">
        <v>20.617999999999999</v>
      </c>
      <c r="W30" s="17">
        <v>0</v>
      </c>
      <c r="X30" s="17">
        <v>20.617999999999999</v>
      </c>
      <c r="Y30" s="17">
        <v>28.8</v>
      </c>
      <c r="Z30" s="17">
        <v>16.8</v>
      </c>
      <c r="AA30" s="17">
        <v>0</v>
      </c>
      <c r="AB30" s="17">
        <v>66.218000000000004</v>
      </c>
      <c r="AC30" s="16" t="s">
        <v>92</v>
      </c>
      <c r="AD30" s="15" t="s">
        <v>157</v>
      </c>
      <c r="AE30" s="15" t="s">
        <v>158</v>
      </c>
      <c r="AF30" s="14" t="s">
        <v>92</v>
      </c>
      <c r="AG30" s="13">
        <v>0</v>
      </c>
      <c r="AH30" s="13">
        <v>0</v>
      </c>
      <c r="AI30" s="12">
        <v>0</v>
      </c>
      <c r="AJ30" s="12">
        <v>15500</v>
      </c>
      <c r="AK30" s="12">
        <v>13680</v>
      </c>
      <c r="AL30" s="12">
        <v>1820</v>
      </c>
      <c r="AM30" s="12">
        <v>0</v>
      </c>
      <c r="AN30" s="11">
        <v>0</v>
      </c>
      <c r="AO30" s="11">
        <v>188</v>
      </c>
      <c r="AP30" s="11">
        <v>53</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2016</v>
      </c>
      <c r="B31" s="23" t="s">
        <v>159</v>
      </c>
      <c r="C31" s="23" t="s">
        <v>160</v>
      </c>
      <c r="D31" s="23" t="s">
        <v>161</v>
      </c>
      <c r="E31" s="23" t="s">
        <v>88</v>
      </c>
      <c r="F31" s="23" t="s">
        <v>162</v>
      </c>
      <c r="G31" s="22" t="s">
        <v>90</v>
      </c>
      <c r="H31" s="29">
        <v>40876</v>
      </c>
      <c r="I31" s="28">
        <v>42216</v>
      </c>
      <c r="J31" s="20" t="s">
        <v>91</v>
      </c>
      <c r="K31" s="19"/>
      <c r="L31" s="27"/>
      <c r="M31" s="27">
        <v>45</v>
      </c>
      <c r="N31" s="18">
        <v>0</v>
      </c>
      <c r="O31" s="18">
        <v>45</v>
      </c>
      <c r="P31" s="26">
        <v>0</v>
      </c>
      <c r="Q31" s="26">
        <v>0</v>
      </c>
      <c r="R31" s="25">
        <v>0</v>
      </c>
      <c r="S31" s="24">
        <v>45</v>
      </c>
      <c r="T31" s="18"/>
      <c r="U31" s="17"/>
      <c r="V31" s="17">
        <v>43.760000000000005</v>
      </c>
      <c r="W31" s="17">
        <v>0</v>
      </c>
      <c r="X31" s="17">
        <v>43.760000000000005</v>
      </c>
      <c r="Y31" s="17">
        <v>0</v>
      </c>
      <c r="Z31" s="17">
        <v>0</v>
      </c>
      <c r="AA31" s="17">
        <v>0</v>
      </c>
      <c r="AB31" s="17">
        <v>43.760000000000005</v>
      </c>
      <c r="AC31" s="16" t="s">
        <v>95</v>
      </c>
      <c r="AD31" s="15"/>
      <c r="AE31" s="15"/>
      <c r="AF31" s="14" t="s">
        <v>92</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1864815</v>
      </c>
      <c r="BJ31" s="11">
        <v>1424719</v>
      </c>
      <c r="BK31" s="11">
        <v>440096</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2016</v>
      </c>
      <c r="B32" s="23">
        <v>2539</v>
      </c>
      <c r="C32" s="23" t="s">
        <v>163</v>
      </c>
      <c r="D32" s="23" t="s">
        <v>164</v>
      </c>
      <c r="E32" s="23" t="s">
        <v>88</v>
      </c>
      <c r="F32" s="23" t="s">
        <v>156</v>
      </c>
      <c r="G32" s="22" t="s">
        <v>90</v>
      </c>
      <c r="H32" s="29">
        <v>40049</v>
      </c>
      <c r="I32" s="28">
        <v>42255</v>
      </c>
      <c r="J32" s="20" t="s">
        <v>91</v>
      </c>
      <c r="K32" s="19"/>
      <c r="L32" s="27"/>
      <c r="M32" s="27">
        <v>16.260000000000002</v>
      </c>
      <c r="N32" s="18">
        <v>0</v>
      </c>
      <c r="O32" s="18">
        <v>16.260000000000002</v>
      </c>
      <c r="P32" s="26">
        <v>25.574000000000002</v>
      </c>
      <c r="Q32" s="26">
        <v>6.06</v>
      </c>
      <c r="R32" s="25">
        <v>0</v>
      </c>
      <c r="S32" s="24">
        <v>47.894000000000005</v>
      </c>
      <c r="T32" s="18"/>
      <c r="U32" s="17"/>
      <c r="V32" s="17">
        <v>12.632999999999999</v>
      </c>
      <c r="W32" s="17">
        <v>0</v>
      </c>
      <c r="X32" s="17">
        <v>12.632999999999999</v>
      </c>
      <c r="Y32" s="17">
        <v>29.58</v>
      </c>
      <c r="Z32" s="17">
        <v>8.23</v>
      </c>
      <c r="AA32" s="17">
        <v>0</v>
      </c>
      <c r="AB32" s="17">
        <v>50.442999999999998</v>
      </c>
      <c r="AC32" s="16" t="s">
        <v>92</v>
      </c>
      <c r="AD32" s="15" t="s">
        <v>165</v>
      </c>
      <c r="AE32" s="15" t="s">
        <v>166</v>
      </c>
      <c r="AF32" s="14" t="s">
        <v>92</v>
      </c>
      <c r="AG32" s="13">
        <v>0</v>
      </c>
      <c r="AH32" s="13">
        <v>0</v>
      </c>
      <c r="AI32" s="12">
        <v>0</v>
      </c>
      <c r="AJ32" s="12">
        <v>0</v>
      </c>
      <c r="AK32" s="12">
        <v>0</v>
      </c>
      <c r="AL32" s="12">
        <v>0</v>
      </c>
      <c r="AM32" s="12">
        <v>0</v>
      </c>
      <c r="AN32" s="11">
        <v>0</v>
      </c>
      <c r="AO32" s="11">
        <v>0</v>
      </c>
      <c r="AP32" s="11">
        <v>0</v>
      </c>
      <c r="AQ32" s="11">
        <v>666974</v>
      </c>
      <c r="AR32" s="11">
        <v>0</v>
      </c>
      <c r="AS32" s="11">
        <v>114</v>
      </c>
      <c r="AT32" s="11">
        <v>114</v>
      </c>
      <c r="AU32" s="11">
        <v>0</v>
      </c>
      <c r="AV32" s="11">
        <v>114</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460000</v>
      </c>
    </row>
    <row r="33" spans="1:77" x14ac:dyDescent="0.25">
      <c r="A33" s="23">
        <v>2017</v>
      </c>
      <c r="B33" s="23" t="s">
        <v>167</v>
      </c>
      <c r="C33" s="23" t="s">
        <v>168</v>
      </c>
      <c r="D33" s="23" t="s">
        <v>169</v>
      </c>
      <c r="E33" s="23" t="s">
        <v>88</v>
      </c>
      <c r="F33" s="23" t="s">
        <v>170</v>
      </c>
      <c r="G33" s="22" t="s">
        <v>90</v>
      </c>
      <c r="H33" s="21">
        <v>39421</v>
      </c>
      <c r="I33" s="21">
        <v>42570</v>
      </c>
      <c r="J33" s="20" t="s">
        <v>171</v>
      </c>
      <c r="K33" s="19">
        <v>10.1</v>
      </c>
      <c r="L33" s="18">
        <v>9.9</v>
      </c>
      <c r="M33" s="18">
        <v>20</v>
      </c>
      <c r="N33" s="18">
        <v>0</v>
      </c>
      <c r="O33" s="18">
        <v>20</v>
      </c>
      <c r="P33" s="18">
        <v>0</v>
      </c>
      <c r="Q33" s="18">
        <v>3</v>
      </c>
      <c r="R33" s="18">
        <v>1</v>
      </c>
      <c r="S33" s="18">
        <v>24</v>
      </c>
      <c r="T33" s="18">
        <v>9.7309999999999999</v>
      </c>
      <c r="U33" s="17">
        <v>9.8840000000000003</v>
      </c>
      <c r="V33" s="17">
        <v>19.615000000000002</v>
      </c>
      <c r="W33" s="17">
        <v>0</v>
      </c>
      <c r="X33" s="17">
        <v>19.615000000000002</v>
      </c>
      <c r="Y33" s="17">
        <v>0</v>
      </c>
      <c r="Z33" s="17">
        <v>2.14</v>
      </c>
      <c r="AA33" s="17">
        <v>0</v>
      </c>
      <c r="AB33" s="17">
        <v>21.755000000000003</v>
      </c>
      <c r="AC33" s="16" t="s">
        <v>95</v>
      </c>
      <c r="AD33" s="15"/>
      <c r="AE33" s="15"/>
      <c r="AF33" s="14" t="s">
        <v>92</v>
      </c>
      <c r="AG33" s="13">
        <v>0</v>
      </c>
      <c r="AH33" s="13">
        <v>0</v>
      </c>
      <c r="AI33" s="12">
        <v>0</v>
      </c>
      <c r="AJ33" s="12">
        <v>0</v>
      </c>
      <c r="AK33" s="12">
        <v>0</v>
      </c>
      <c r="AL33" s="12">
        <v>0</v>
      </c>
      <c r="AM33" s="12">
        <v>0</v>
      </c>
      <c r="AN33" s="11">
        <v>0</v>
      </c>
      <c r="AO33" s="11">
        <v>0</v>
      </c>
      <c r="AP33" s="11">
        <v>0</v>
      </c>
      <c r="AQ33" s="11">
        <v>0</v>
      </c>
      <c r="AR33" s="11">
        <v>0</v>
      </c>
      <c r="AS33" s="11">
        <v>279.47000000000003</v>
      </c>
      <c r="AT33" s="11">
        <v>0</v>
      </c>
      <c r="AU33" s="11">
        <v>279.47000000000003</v>
      </c>
      <c r="AV33" s="11">
        <v>279.47000000000003</v>
      </c>
      <c r="AW33" s="11">
        <v>0</v>
      </c>
      <c r="AX33" s="11">
        <v>0</v>
      </c>
      <c r="AY33" s="11">
        <v>0</v>
      </c>
      <c r="AZ33" s="11">
        <v>0</v>
      </c>
      <c r="BA33" s="11">
        <v>550</v>
      </c>
      <c r="BB33" s="11">
        <v>550</v>
      </c>
      <c r="BC33" s="11">
        <v>0</v>
      </c>
      <c r="BD33" s="11">
        <v>441</v>
      </c>
      <c r="BE33" s="11">
        <v>0</v>
      </c>
      <c r="BF33" s="11">
        <v>0</v>
      </c>
      <c r="BG33" s="11">
        <v>13376</v>
      </c>
      <c r="BH33" s="11">
        <v>0</v>
      </c>
      <c r="BI33" s="11">
        <v>3203</v>
      </c>
      <c r="BJ33" s="11">
        <v>2250</v>
      </c>
      <c r="BK33" s="11">
        <v>953</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2017</v>
      </c>
      <c r="B34" s="23">
        <v>3104</v>
      </c>
      <c r="C34" s="23" t="s">
        <v>172</v>
      </c>
      <c r="D34" s="23" t="s">
        <v>173</v>
      </c>
      <c r="E34" s="23" t="s">
        <v>88</v>
      </c>
      <c r="F34" s="23" t="s">
        <v>89</v>
      </c>
      <c r="G34" s="22" t="s">
        <v>102</v>
      </c>
      <c r="H34" s="21">
        <v>2013</v>
      </c>
      <c r="I34" s="21" t="s">
        <v>174</v>
      </c>
      <c r="J34" s="20" t="s">
        <v>175</v>
      </c>
      <c r="K34" s="19">
        <v>0</v>
      </c>
      <c r="L34" s="18">
        <v>0</v>
      </c>
      <c r="M34" s="18">
        <v>0</v>
      </c>
      <c r="N34" s="18">
        <v>75</v>
      </c>
      <c r="O34" s="18">
        <v>75</v>
      </c>
      <c r="P34" s="18">
        <v>0</v>
      </c>
      <c r="Q34" s="18">
        <v>0</v>
      </c>
      <c r="R34" s="18">
        <v>0</v>
      </c>
      <c r="S34" s="18">
        <v>75</v>
      </c>
      <c r="T34" s="18">
        <v>0</v>
      </c>
      <c r="U34" s="17">
        <v>0</v>
      </c>
      <c r="V34" s="17">
        <v>0</v>
      </c>
      <c r="W34" s="17">
        <v>75</v>
      </c>
      <c r="X34" s="17">
        <v>75</v>
      </c>
      <c r="Y34" s="17">
        <v>0</v>
      </c>
      <c r="Z34" s="17">
        <v>0</v>
      </c>
      <c r="AA34" s="17">
        <v>0</v>
      </c>
      <c r="AB34" s="17">
        <v>75</v>
      </c>
      <c r="AC34" s="16" t="s">
        <v>95</v>
      </c>
      <c r="AD34" s="15"/>
      <c r="AE34" s="15"/>
      <c r="AF34" s="14" t="s">
        <v>92</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29880</v>
      </c>
      <c r="BJ34" s="11">
        <v>13446</v>
      </c>
      <c r="BK34" s="11">
        <v>16434</v>
      </c>
      <c r="BL34" s="11">
        <v>36727</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2018</v>
      </c>
      <c r="B35" s="23">
        <v>2670</v>
      </c>
      <c r="C35" s="23" t="s">
        <v>176</v>
      </c>
      <c r="D35" s="23" t="s">
        <v>177</v>
      </c>
      <c r="E35" s="23" t="s">
        <v>88</v>
      </c>
      <c r="F35" s="23" t="s">
        <v>89</v>
      </c>
      <c r="G35" s="22" t="s">
        <v>90</v>
      </c>
      <c r="H35" s="21">
        <v>40444</v>
      </c>
      <c r="I35" s="21">
        <v>42717</v>
      </c>
      <c r="J35" s="20" t="s">
        <v>178</v>
      </c>
      <c r="K35" s="19">
        <v>35</v>
      </c>
      <c r="L35" s="18">
        <v>0</v>
      </c>
      <c r="M35" s="18">
        <v>35</v>
      </c>
      <c r="N35" s="18">
        <v>0</v>
      </c>
      <c r="O35" s="18">
        <v>35</v>
      </c>
      <c r="P35" s="18">
        <v>24.75</v>
      </c>
      <c r="Q35" s="18">
        <v>7.25</v>
      </c>
      <c r="R35" s="18">
        <v>0</v>
      </c>
      <c r="S35" s="18">
        <v>67</v>
      </c>
      <c r="T35" s="18">
        <v>33.554000000000002</v>
      </c>
      <c r="U35" s="17">
        <v>0</v>
      </c>
      <c r="V35" s="17">
        <v>33.554000000000002</v>
      </c>
      <c r="W35" s="17">
        <v>0</v>
      </c>
      <c r="X35" s="17">
        <v>33.554000000000002</v>
      </c>
      <c r="Y35" s="17">
        <v>25.29</v>
      </c>
      <c r="Z35" s="17">
        <v>6.75</v>
      </c>
      <c r="AA35" s="17">
        <v>0</v>
      </c>
      <c r="AB35" s="17">
        <v>65.593999999999994</v>
      </c>
      <c r="AC35" s="16" t="s">
        <v>92</v>
      </c>
      <c r="AD35" s="15" t="s">
        <v>179</v>
      </c>
      <c r="AE35" s="15"/>
      <c r="AF35" s="14" t="s">
        <v>92</v>
      </c>
      <c r="AG35" s="13">
        <v>0</v>
      </c>
      <c r="AH35" s="13">
        <v>0</v>
      </c>
      <c r="AI35" s="12">
        <v>0</v>
      </c>
      <c r="AJ35" s="12">
        <v>0</v>
      </c>
      <c r="AK35" s="12">
        <v>0</v>
      </c>
      <c r="AL35" s="12">
        <v>0</v>
      </c>
      <c r="AM35" s="12">
        <v>0</v>
      </c>
      <c r="AN35" s="11">
        <v>0</v>
      </c>
      <c r="AO35" s="11">
        <v>0</v>
      </c>
      <c r="AP35" s="11">
        <v>0</v>
      </c>
      <c r="AQ35" s="11">
        <v>688260</v>
      </c>
      <c r="AR35" s="11">
        <v>0</v>
      </c>
      <c r="AS35" s="11">
        <v>545.29999999999995</v>
      </c>
      <c r="AT35" s="11">
        <v>0</v>
      </c>
      <c r="AU35" s="11">
        <v>0</v>
      </c>
      <c r="AV35" s="11">
        <v>545.29999999999995</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2018</v>
      </c>
      <c r="B36" s="23" t="s">
        <v>180</v>
      </c>
      <c r="C36" s="23" t="s">
        <v>181</v>
      </c>
      <c r="D36" s="23" t="s">
        <v>182</v>
      </c>
      <c r="E36" s="23" t="s">
        <v>88</v>
      </c>
      <c r="F36" s="23" t="s">
        <v>137</v>
      </c>
      <c r="G36" s="22" t="s">
        <v>90</v>
      </c>
      <c r="H36" s="21">
        <v>39787</v>
      </c>
      <c r="I36" s="21">
        <v>42864</v>
      </c>
      <c r="J36" s="20" t="s">
        <v>183</v>
      </c>
      <c r="K36" s="19">
        <v>55</v>
      </c>
      <c r="L36" s="18">
        <v>16</v>
      </c>
      <c r="M36" s="18">
        <v>71</v>
      </c>
      <c r="N36" s="18">
        <v>0</v>
      </c>
      <c r="O36" s="18">
        <v>71</v>
      </c>
      <c r="P36" s="18">
        <v>0</v>
      </c>
      <c r="Q36" s="18">
        <v>0</v>
      </c>
      <c r="R36" s="18">
        <v>0</v>
      </c>
      <c r="S36" s="18">
        <v>71</v>
      </c>
      <c r="T36" s="18">
        <v>56.245000000000005</v>
      </c>
      <c r="U36" s="17">
        <v>15.460999999999999</v>
      </c>
      <c r="V36" s="17">
        <v>71.706000000000003</v>
      </c>
      <c r="W36" s="17">
        <v>0</v>
      </c>
      <c r="X36" s="17">
        <v>71.706000000000003</v>
      </c>
      <c r="Y36" s="17">
        <v>0</v>
      </c>
      <c r="Z36" s="17">
        <v>0</v>
      </c>
      <c r="AA36" s="17">
        <v>0</v>
      </c>
      <c r="AB36" s="17">
        <v>71.706000000000003</v>
      </c>
      <c r="AC36" s="16" t="s">
        <v>95</v>
      </c>
      <c r="AD36" s="15"/>
      <c r="AE36" s="15"/>
      <c r="AF36" s="14" t="s">
        <v>95</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2018</v>
      </c>
      <c r="B37" s="23" t="s">
        <v>184</v>
      </c>
      <c r="C37" s="23" t="s">
        <v>185</v>
      </c>
      <c r="D37" s="23" t="s">
        <v>186</v>
      </c>
      <c r="E37" s="23" t="s">
        <v>88</v>
      </c>
      <c r="F37" s="23" t="s">
        <v>137</v>
      </c>
      <c r="G37" s="22" t="s">
        <v>90</v>
      </c>
      <c r="H37" s="21">
        <v>39786</v>
      </c>
      <c r="I37" s="21">
        <v>42776</v>
      </c>
      <c r="J37" s="20" t="s">
        <v>183</v>
      </c>
      <c r="K37" s="19">
        <v>10</v>
      </c>
      <c r="L37" s="18">
        <v>25.81</v>
      </c>
      <c r="M37" s="18">
        <v>35.81</v>
      </c>
      <c r="N37" s="18">
        <v>0</v>
      </c>
      <c r="O37" s="18">
        <v>35.81</v>
      </c>
      <c r="P37" s="18">
        <v>0</v>
      </c>
      <c r="Q37" s="18">
        <v>0.94499999999999995</v>
      </c>
      <c r="R37" s="18">
        <v>0</v>
      </c>
      <c r="S37" s="18">
        <v>36.755000000000003</v>
      </c>
      <c r="T37" s="18">
        <v>10.722</v>
      </c>
      <c r="U37" s="17">
        <v>24.603999999999999</v>
      </c>
      <c r="V37" s="17">
        <v>35.326000000000001</v>
      </c>
      <c r="W37" s="17">
        <v>0</v>
      </c>
      <c r="X37" s="17">
        <v>35.326000000000001</v>
      </c>
      <c r="Y37" s="17">
        <v>0</v>
      </c>
      <c r="Z37" s="17">
        <v>0.94499999999999995</v>
      </c>
      <c r="AA37" s="17">
        <v>0</v>
      </c>
      <c r="AB37" s="17">
        <v>36.271000000000001</v>
      </c>
      <c r="AC37" s="16" t="s">
        <v>95</v>
      </c>
      <c r="AD37" s="15"/>
      <c r="AE37" s="15"/>
      <c r="AF37" s="14" t="s">
        <v>95</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2018</v>
      </c>
      <c r="B38" s="23" t="s">
        <v>187</v>
      </c>
      <c r="C38" s="23" t="s">
        <v>188</v>
      </c>
      <c r="D38" s="23" t="s">
        <v>189</v>
      </c>
      <c r="E38" s="23" t="s">
        <v>88</v>
      </c>
      <c r="F38" s="23" t="s">
        <v>89</v>
      </c>
      <c r="G38" s="22" t="s">
        <v>90</v>
      </c>
      <c r="H38" s="21">
        <v>39723</v>
      </c>
      <c r="I38" s="21">
        <v>42549</v>
      </c>
      <c r="J38" s="20" t="s">
        <v>183</v>
      </c>
      <c r="K38" s="19">
        <v>17.5</v>
      </c>
      <c r="L38" s="18">
        <v>17.5</v>
      </c>
      <c r="M38" s="18">
        <v>35</v>
      </c>
      <c r="N38" s="18">
        <v>0</v>
      </c>
      <c r="O38" s="18">
        <v>35</v>
      </c>
      <c r="P38" s="18">
        <v>24.5</v>
      </c>
      <c r="Q38" s="18">
        <v>8.32</v>
      </c>
      <c r="R38" s="18">
        <v>0</v>
      </c>
      <c r="S38" s="18">
        <v>67.819999999999993</v>
      </c>
      <c r="T38" s="18">
        <v>11.67</v>
      </c>
      <c r="U38" s="17">
        <v>17.494</v>
      </c>
      <c r="V38" s="17">
        <v>29.164000000000001</v>
      </c>
      <c r="W38" s="17">
        <v>0</v>
      </c>
      <c r="X38" s="17">
        <v>29.164000000000001</v>
      </c>
      <c r="Y38" s="17">
        <v>24.2</v>
      </c>
      <c r="Z38" s="17">
        <v>6.14</v>
      </c>
      <c r="AA38" s="17">
        <v>0</v>
      </c>
      <c r="AB38" s="17">
        <v>59.504000000000005</v>
      </c>
      <c r="AC38" s="16" t="s">
        <v>92</v>
      </c>
      <c r="AD38" s="15" t="s">
        <v>190</v>
      </c>
      <c r="AE38" s="15" t="s">
        <v>94</v>
      </c>
      <c r="AF38" s="14" t="s">
        <v>92</v>
      </c>
      <c r="AG38" s="13">
        <v>0</v>
      </c>
      <c r="AH38" s="13">
        <v>0</v>
      </c>
      <c r="AI38" s="12">
        <v>0</v>
      </c>
      <c r="AJ38" s="12">
        <v>0</v>
      </c>
      <c r="AK38" s="12">
        <v>0</v>
      </c>
      <c r="AL38" s="12">
        <v>0</v>
      </c>
      <c r="AM38" s="12">
        <v>0</v>
      </c>
      <c r="AN38" s="11">
        <v>0</v>
      </c>
      <c r="AO38" s="11">
        <v>0</v>
      </c>
      <c r="AP38" s="11">
        <v>0</v>
      </c>
      <c r="AQ38" s="11">
        <v>0</v>
      </c>
      <c r="AR38" s="11">
        <v>0</v>
      </c>
      <c r="AS38" s="11">
        <v>413</v>
      </c>
      <c r="AT38" s="11">
        <v>0</v>
      </c>
      <c r="AU38" s="11">
        <v>0</v>
      </c>
      <c r="AV38" s="11">
        <v>413</v>
      </c>
      <c r="AW38" s="11">
        <v>0</v>
      </c>
      <c r="AX38" s="11">
        <v>0</v>
      </c>
      <c r="AY38" s="11">
        <v>0</v>
      </c>
      <c r="AZ38" s="11">
        <v>0</v>
      </c>
      <c r="BA38" s="11">
        <v>0</v>
      </c>
      <c r="BB38" s="11">
        <v>0</v>
      </c>
      <c r="BC38" s="11">
        <v>0</v>
      </c>
      <c r="BD38" s="11">
        <v>0</v>
      </c>
      <c r="BE38" s="11">
        <v>0</v>
      </c>
      <c r="BF38" s="11">
        <v>0</v>
      </c>
      <c r="BG38" s="11">
        <v>12638</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1"/>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5">
      <c r="A40" s="1"/>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5">
      <c r="A41" s="6">
        <v>32</v>
      </c>
      <c r="B41" s="6">
        <v>32</v>
      </c>
      <c r="C41" s="6">
        <v>32</v>
      </c>
      <c r="D41" s="6">
        <v>32</v>
      </c>
      <c r="E41" s="6">
        <v>32</v>
      </c>
      <c r="F41" s="6">
        <v>32</v>
      </c>
      <c r="G41" s="6">
        <v>32</v>
      </c>
      <c r="H41" s="6">
        <v>32</v>
      </c>
      <c r="I41" s="6">
        <v>32</v>
      </c>
      <c r="J41" s="9">
        <v>32</v>
      </c>
      <c r="K41" s="10">
        <v>127.6</v>
      </c>
      <c r="L41" s="6">
        <v>69.209999999999994</v>
      </c>
      <c r="M41" s="6">
        <v>679.68000000000006</v>
      </c>
      <c r="N41" s="6">
        <v>83</v>
      </c>
      <c r="O41" s="6">
        <v>762.68000000000006</v>
      </c>
      <c r="P41" s="6">
        <v>194.10399999999998</v>
      </c>
      <c r="Q41" s="6">
        <v>142.12700000000001</v>
      </c>
      <c r="R41" s="6">
        <v>31.19</v>
      </c>
      <c r="S41" s="6">
        <v>1130.1010000000001</v>
      </c>
      <c r="T41" s="6">
        <v>121.922</v>
      </c>
      <c r="U41" s="6">
        <v>67.442999999999998</v>
      </c>
      <c r="V41" s="6">
        <v>670.2650000000001</v>
      </c>
      <c r="W41" s="6">
        <v>82</v>
      </c>
      <c r="X41" s="6">
        <v>752.2650000000001</v>
      </c>
      <c r="Y41" s="6">
        <v>209.61699999999999</v>
      </c>
      <c r="Z41" s="6">
        <v>101.59</v>
      </c>
      <c r="AA41" s="6">
        <v>26.5</v>
      </c>
      <c r="AB41" s="6">
        <v>1089.972</v>
      </c>
      <c r="AC41" s="9">
        <v>32</v>
      </c>
      <c r="AD41" s="8">
        <v>13</v>
      </c>
      <c r="AE41" s="8">
        <v>13</v>
      </c>
      <c r="AF41" s="6">
        <v>32</v>
      </c>
      <c r="AG41" s="6">
        <v>0</v>
      </c>
      <c r="AH41" s="6">
        <v>0</v>
      </c>
      <c r="AI41" s="7">
        <v>0</v>
      </c>
      <c r="AJ41" s="6">
        <v>55500</v>
      </c>
      <c r="AK41" s="6">
        <v>53680</v>
      </c>
      <c r="AL41" s="6">
        <v>1820</v>
      </c>
      <c r="AM41" s="6">
        <v>220</v>
      </c>
      <c r="AN41" s="6">
        <v>0</v>
      </c>
      <c r="AO41" s="6">
        <v>518</v>
      </c>
      <c r="AP41" s="6">
        <v>53</v>
      </c>
      <c r="AQ41" s="6">
        <v>9249224</v>
      </c>
      <c r="AR41" s="6">
        <v>0</v>
      </c>
      <c r="AS41" s="6">
        <v>2429.27</v>
      </c>
      <c r="AT41" s="6">
        <v>1027.5</v>
      </c>
      <c r="AU41" s="6">
        <v>443.47</v>
      </c>
      <c r="AV41" s="6">
        <v>1620.0545247999999</v>
      </c>
      <c r="AW41" s="6">
        <v>42.2154752</v>
      </c>
      <c r="AX41" s="6">
        <v>0</v>
      </c>
      <c r="AY41" s="7">
        <v>0</v>
      </c>
      <c r="AZ41" s="7">
        <v>0</v>
      </c>
      <c r="BA41" s="6">
        <v>96550</v>
      </c>
      <c r="BB41" s="6">
        <v>96550</v>
      </c>
      <c r="BC41" s="6">
        <v>0</v>
      </c>
      <c r="BD41" s="6">
        <v>50325</v>
      </c>
      <c r="BE41" s="6">
        <v>0</v>
      </c>
      <c r="BF41" s="6">
        <v>0</v>
      </c>
      <c r="BG41" s="6">
        <v>36785</v>
      </c>
      <c r="BH41" s="6">
        <v>0</v>
      </c>
      <c r="BI41" s="6">
        <v>2447598</v>
      </c>
      <c r="BJ41" s="6">
        <v>1896666</v>
      </c>
      <c r="BK41" s="6">
        <v>550932</v>
      </c>
      <c r="BL41" s="6">
        <v>36727</v>
      </c>
      <c r="BM41" s="6">
        <v>379232</v>
      </c>
      <c r="BN41" s="6">
        <v>181162.80799999999</v>
      </c>
      <c r="BO41" s="6">
        <v>198069.19200000001</v>
      </c>
      <c r="BP41" s="6">
        <v>256784</v>
      </c>
      <c r="BQ41" s="6">
        <v>132774</v>
      </c>
      <c r="BR41" s="6">
        <v>124010</v>
      </c>
      <c r="BS41" s="6">
        <v>252784</v>
      </c>
      <c r="BT41" s="6">
        <v>4072</v>
      </c>
      <c r="BU41" s="6">
        <v>827.19</v>
      </c>
      <c r="BV41" s="6">
        <v>3244.81</v>
      </c>
      <c r="BW41" s="6">
        <v>1715</v>
      </c>
      <c r="BX41" s="6">
        <v>248</v>
      </c>
      <c r="BY41" s="6">
        <v>2737235</v>
      </c>
    </row>
    <row r="42" spans="1:77" x14ac:dyDescent="0.25">
      <c r="A42" s="1"/>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25">
      <c r="A43" s="1" t="s">
        <v>191</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x14ac:dyDescent="0.25">
      <c r="A44" s="1" t="s">
        <v>192</v>
      </c>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x14ac:dyDescent="0.25">
      <c r="A45" s="1" t="s">
        <v>193</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x14ac:dyDescent="0.25">
      <c r="A46" s="1" t="s">
        <v>194</v>
      </c>
    </row>
    <row r="47" spans="1:77" x14ac:dyDescent="0.25">
      <c r="A47" s="1" t="s">
        <v>195</v>
      </c>
    </row>
    <row r="48" spans="1:77" x14ac:dyDescent="0.25">
      <c r="A48" s="1"/>
    </row>
    <row r="49" spans="1:1" x14ac:dyDescent="0.25">
      <c r="A49" s="1" t="s">
        <v>196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20FB-3866-6F45-B4C5-C852F247CF95}">
  <dimension ref="A1:D44"/>
  <sheetViews>
    <sheetView topLeftCell="A27" zoomScale="135" workbookViewId="0">
      <selection activeCell="A32" sqref="A32"/>
    </sheetView>
  </sheetViews>
  <sheetFormatPr defaultColWidth="10.796875" defaultRowHeight="15.6" x14ac:dyDescent="0.3"/>
  <cols>
    <col min="1" max="2" width="10.796875" style="99"/>
    <col min="3" max="3" width="72.796875" style="99" customWidth="1"/>
    <col min="4" max="4" width="13.296875" style="104" customWidth="1"/>
    <col min="5" max="16384" width="10.796875" style="99"/>
  </cols>
  <sheetData>
    <row r="1" spans="1:4" x14ac:dyDescent="0.3">
      <c r="A1" s="107" t="s">
        <v>0</v>
      </c>
    </row>
    <row r="2" spans="1:4" x14ac:dyDescent="0.3">
      <c r="A2" s="105" t="s">
        <v>197</v>
      </c>
    </row>
    <row r="3" spans="1:4" x14ac:dyDescent="0.3">
      <c r="A3" s="105" t="s">
        <v>198</v>
      </c>
    </row>
    <row r="4" spans="1:4" x14ac:dyDescent="0.3">
      <c r="A4" s="106" t="s">
        <v>199</v>
      </c>
      <c r="B4" s="96"/>
      <c r="C4" s="97"/>
      <c r="D4" s="98"/>
    </row>
    <row r="5" spans="1:4" x14ac:dyDescent="0.3">
      <c r="A5" s="100"/>
      <c r="B5" s="101"/>
      <c r="C5" s="97"/>
      <c r="D5" s="98"/>
    </row>
    <row r="6" spans="1:4" x14ac:dyDescent="0.3">
      <c r="A6" s="123" t="s">
        <v>200</v>
      </c>
      <c r="B6" s="123" t="s">
        <v>201</v>
      </c>
      <c r="C6" s="124" t="s">
        <v>202</v>
      </c>
      <c r="D6" s="125" t="s">
        <v>203</v>
      </c>
    </row>
    <row r="7" spans="1:4" s="102" customFormat="1" x14ac:dyDescent="0.3">
      <c r="A7" s="108" t="s">
        <v>204</v>
      </c>
      <c r="B7" s="108"/>
      <c r="C7" s="109"/>
      <c r="D7" s="110"/>
    </row>
    <row r="8" spans="1:4" s="103" customFormat="1" ht="16.05" customHeight="1" x14ac:dyDescent="0.3">
      <c r="A8" s="111" t="s">
        <v>205</v>
      </c>
      <c r="B8" s="111"/>
      <c r="C8" s="112"/>
      <c r="D8" s="113"/>
    </row>
    <row r="9" spans="1:4" ht="16.05" customHeight="1" x14ac:dyDescent="0.3">
      <c r="A9" s="114">
        <v>1.1000000000000001</v>
      </c>
      <c r="B9" s="114" t="s">
        <v>206</v>
      </c>
      <c r="C9" s="115" t="s">
        <v>207</v>
      </c>
      <c r="D9" s="116">
        <v>3600000</v>
      </c>
    </row>
    <row r="10" spans="1:4" ht="16.05" customHeight="1" x14ac:dyDescent="0.3">
      <c r="A10" s="114">
        <v>2.1</v>
      </c>
      <c r="B10" s="114" t="s">
        <v>206</v>
      </c>
      <c r="C10" s="115" t="s">
        <v>208</v>
      </c>
      <c r="D10" s="116">
        <v>1531</v>
      </c>
    </row>
    <row r="11" spans="1:4" ht="16.05" customHeight="1" x14ac:dyDescent="0.3">
      <c r="A11" s="114">
        <v>5.0999999999999996</v>
      </c>
      <c r="B11" s="114" t="s">
        <v>206</v>
      </c>
      <c r="C11" s="115" t="s">
        <v>209</v>
      </c>
      <c r="D11" s="116">
        <v>1584000</v>
      </c>
    </row>
    <row r="12" spans="1:4" ht="16.05" customHeight="1" x14ac:dyDescent="0.3">
      <c r="A12" s="114">
        <v>7.3</v>
      </c>
      <c r="B12" s="114" t="s">
        <v>206</v>
      </c>
      <c r="C12" s="115" t="s">
        <v>210</v>
      </c>
      <c r="D12" s="116">
        <v>2</v>
      </c>
    </row>
    <row r="13" spans="1:4" ht="16.05" customHeight="1" x14ac:dyDescent="0.3">
      <c r="A13" s="114" t="s">
        <v>211</v>
      </c>
      <c r="B13" s="114" t="s">
        <v>212</v>
      </c>
      <c r="C13" s="115" t="s">
        <v>213</v>
      </c>
      <c r="D13" s="116">
        <v>1</v>
      </c>
    </row>
    <row r="14" spans="1:4" ht="16.05" customHeight="1" x14ac:dyDescent="0.3">
      <c r="A14" s="114" t="s">
        <v>214</v>
      </c>
      <c r="B14" s="114" t="s">
        <v>212</v>
      </c>
      <c r="C14" s="115" t="s">
        <v>215</v>
      </c>
      <c r="D14" s="116">
        <v>17906</v>
      </c>
    </row>
    <row r="15" spans="1:4" ht="16.05" customHeight="1" x14ac:dyDescent="0.3">
      <c r="A15" s="114" t="s">
        <v>216</v>
      </c>
      <c r="B15" s="114" t="s">
        <v>212</v>
      </c>
      <c r="C15" s="115" t="s">
        <v>217</v>
      </c>
      <c r="D15" s="116">
        <v>1</v>
      </c>
    </row>
    <row r="16" spans="1:4" ht="16.05" customHeight="1" x14ac:dyDescent="0.3">
      <c r="A16" s="114" t="s">
        <v>218</v>
      </c>
      <c r="B16" s="114" t="s">
        <v>212</v>
      </c>
      <c r="C16" s="115" t="s">
        <v>219</v>
      </c>
      <c r="D16" s="116">
        <v>4</v>
      </c>
    </row>
    <row r="17" spans="1:4" ht="16.05" customHeight="1" x14ac:dyDescent="0.3">
      <c r="A17" s="114" t="s">
        <v>220</v>
      </c>
      <c r="B17" s="114" t="s">
        <v>212</v>
      </c>
      <c r="C17" s="115" t="s">
        <v>221</v>
      </c>
      <c r="D17" s="116">
        <v>40588</v>
      </c>
    </row>
    <row r="18" spans="1:4" ht="16.05" customHeight="1" x14ac:dyDescent="0.3">
      <c r="A18" s="114" t="s">
        <v>222</v>
      </c>
      <c r="B18" s="114" t="s">
        <v>212</v>
      </c>
      <c r="C18" s="115" t="s">
        <v>223</v>
      </c>
      <c r="D18" s="116">
        <v>3</v>
      </c>
    </row>
    <row r="19" spans="1:4" s="103" customFormat="1" ht="16.05" customHeight="1" x14ac:dyDescent="0.3">
      <c r="A19" s="111" t="s">
        <v>224</v>
      </c>
      <c r="B19" s="111"/>
      <c r="C19" s="112"/>
      <c r="D19" s="113"/>
    </row>
    <row r="20" spans="1:4" ht="16.05" customHeight="1" x14ac:dyDescent="0.3">
      <c r="A20" s="114">
        <v>1.2</v>
      </c>
      <c r="B20" s="114" t="s">
        <v>206</v>
      </c>
      <c r="C20" s="115" t="s">
        <v>225</v>
      </c>
      <c r="D20" s="116">
        <v>17</v>
      </c>
    </row>
    <row r="21" spans="1:4" ht="16.05" customHeight="1" x14ac:dyDescent="0.3">
      <c r="A21" s="114">
        <v>1.3</v>
      </c>
      <c r="B21" s="114" t="s">
        <v>206</v>
      </c>
      <c r="C21" s="115" t="s">
        <v>226</v>
      </c>
      <c r="D21" s="116">
        <v>2252.8000000000002</v>
      </c>
    </row>
    <row r="22" spans="1:4" ht="16.05" customHeight="1" x14ac:dyDescent="0.3">
      <c r="A22" s="114">
        <v>2.1</v>
      </c>
      <c r="B22" s="114" t="s">
        <v>206</v>
      </c>
      <c r="C22" s="115" t="s">
        <v>208</v>
      </c>
      <c r="D22" s="116">
        <v>5</v>
      </c>
    </row>
    <row r="23" spans="1:4" ht="16.05" customHeight="1" x14ac:dyDescent="0.3">
      <c r="A23" s="114">
        <v>2.4</v>
      </c>
      <c r="B23" s="114" t="s">
        <v>206</v>
      </c>
      <c r="C23" s="115" t="s">
        <v>227</v>
      </c>
      <c r="D23" s="116">
        <v>86777.663407102431</v>
      </c>
    </row>
    <row r="24" spans="1:4" ht="16.05" customHeight="1" x14ac:dyDescent="0.3">
      <c r="A24" s="114">
        <v>3.1</v>
      </c>
      <c r="B24" s="114" t="s">
        <v>206</v>
      </c>
      <c r="C24" s="115" t="s">
        <v>228</v>
      </c>
      <c r="D24" s="116">
        <v>4300</v>
      </c>
    </row>
    <row r="25" spans="1:4" ht="16.05" customHeight="1" x14ac:dyDescent="0.3">
      <c r="A25" s="114">
        <v>3.3</v>
      </c>
      <c r="B25" s="114" t="s">
        <v>206</v>
      </c>
      <c r="C25" s="115" t="s">
        <v>229</v>
      </c>
      <c r="D25" s="116">
        <v>374000.00000000006</v>
      </c>
    </row>
    <row r="26" spans="1:4" ht="16.05" customHeight="1" x14ac:dyDescent="0.3">
      <c r="A26" s="114">
        <v>5.0999999999999996</v>
      </c>
      <c r="B26" s="114" t="s">
        <v>206</v>
      </c>
      <c r="C26" s="115" t="s">
        <v>209</v>
      </c>
      <c r="D26" s="116">
        <v>46200.000000000007</v>
      </c>
    </row>
    <row r="27" spans="1:4" ht="16.05" customHeight="1" x14ac:dyDescent="0.3">
      <c r="A27" s="114" t="s">
        <v>214</v>
      </c>
      <c r="B27" s="114" t="s">
        <v>212</v>
      </c>
      <c r="C27" s="115" t="s">
        <v>215</v>
      </c>
      <c r="D27" s="116">
        <v>60</v>
      </c>
    </row>
    <row r="28" spans="1:4" ht="16.05" customHeight="1" x14ac:dyDescent="0.3">
      <c r="A28" s="114" t="s">
        <v>230</v>
      </c>
      <c r="B28" s="114" t="s">
        <v>212</v>
      </c>
      <c r="C28" s="115" t="s">
        <v>231</v>
      </c>
      <c r="D28" s="116">
        <v>86777.663407102431</v>
      </c>
    </row>
    <row r="29" spans="1:4" ht="16.05" customHeight="1" x14ac:dyDescent="0.3">
      <c r="A29" s="114" t="s">
        <v>232</v>
      </c>
      <c r="B29" s="114" t="s">
        <v>212</v>
      </c>
      <c r="C29" s="115" t="s">
        <v>233</v>
      </c>
      <c r="D29" s="116">
        <v>5</v>
      </c>
    </row>
    <row r="30" spans="1:4" ht="16.05" customHeight="1" x14ac:dyDescent="0.3">
      <c r="A30" s="114" t="s">
        <v>234</v>
      </c>
      <c r="B30" s="114" t="s">
        <v>212</v>
      </c>
      <c r="C30" s="115" t="s">
        <v>235</v>
      </c>
      <c r="D30" s="116">
        <v>1</v>
      </c>
    </row>
    <row r="31" spans="1:4" ht="16.05" customHeight="1" x14ac:dyDescent="0.3">
      <c r="A31" s="114" t="s">
        <v>220</v>
      </c>
      <c r="B31" s="114" t="s">
        <v>212</v>
      </c>
      <c r="C31" s="115" t="s">
        <v>221</v>
      </c>
      <c r="D31" s="116">
        <v>44</v>
      </c>
    </row>
    <row r="32" spans="1:4" s="102" customFormat="1" ht="15" customHeight="1" x14ac:dyDescent="0.3">
      <c r="A32" s="126" t="s">
        <v>236</v>
      </c>
      <c r="B32" s="126"/>
      <c r="C32" s="127"/>
      <c r="D32" s="128" t="s">
        <v>237</v>
      </c>
    </row>
    <row r="33" spans="1:4" s="102" customFormat="1" ht="15" customHeight="1" x14ac:dyDescent="0.3">
      <c r="A33" s="108" t="s">
        <v>238</v>
      </c>
      <c r="B33" s="108"/>
      <c r="C33" s="117"/>
      <c r="D33" s="118"/>
    </row>
    <row r="34" spans="1:4" ht="15" customHeight="1" x14ac:dyDescent="0.3">
      <c r="A34" s="119" t="s">
        <v>239</v>
      </c>
      <c r="B34" s="114"/>
      <c r="C34" s="120"/>
      <c r="D34" s="121"/>
    </row>
    <row r="35" spans="1:4" ht="15" customHeight="1" x14ac:dyDescent="0.3">
      <c r="A35" s="122">
        <v>6.1</v>
      </c>
      <c r="B35" s="114" t="s">
        <v>206</v>
      </c>
      <c r="C35" s="120" t="s">
        <v>240</v>
      </c>
      <c r="D35" s="121">
        <v>14</v>
      </c>
    </row>
    <row r="36" spans="1:4" ht="15" customHeight="1" x14ac:dyDescent="0.3">
      <c r="A36" s="122" t="s">
        <v>220</v>
      </c>
      <c r="B36" s="114" t="s">
        <v>212</v>
      </c>
      <c r="C36" s="120" t="s">
        <v>221</v>
      </c>
      <c r="D36" s="121">
        <v>203</v>
      </c>
    </row>
    <row r="37" spans="1:4" ht="15" customHeight="1" x14ac:dyDescent="0.3">
      <c r="A37" s="122" t="s">
        <v>241</v>
      </c>
      <c r="B37" s="114" t="s">
        <v>212</v>
      </c>
      <c r="C37" s="120" t="s">
        <v>242</v>
      </c>
      <c r="D37" s="121">
        <v>2</v>
      </c>
    </row>
    <row r="38" spans="1:4" ht="15" customHeight="1" x14ac:dyDescent="0.3">
      <c r="A38" s="119" t="s">
        <v>243</v>
      </c>
      <c r="B38" s="114"/>
      <c r="C38" s="120"/>
      <c r="D38" s="121"/>
    </row>
    <row r="39" spans="1:4" ht="15" customHeight="1" x14ac:dyDescent="0.3">
      <c r="A39" s="122">
        <v>3.2</v>
      </c>
      <c r="B39" s="114" t="s">
        <v>206</v>
      </c>
      <c r="C39" s="120" t="s">
        <v>244</v>
      </c>
      <c r="D39" s="121">
        <v>542</v>
      </c>
    </row>
    <row r="40" spans="1:4" ht="15" customHeight="1" x14ac:dyDescent="0.3">
      <c r="A40" s="122">
        <v>6.1</v>
      </c>
      <c r="B40" s="114" t="s">
        <v>206</v>
      </c>
      <c r="C40" s="120" t="s">
        <v>240</v>
      </c>
      <c r="D40" s="121">
        <v>19</v>
      </c>
    </row>
    <row r="41" spans="1:4" ht="15" customHeight="1" x14ac:dyDescent="0.3">
      <c r="A41" s="122" t="s">
        <v>214</v>
      </c>
      <c r="B41" s="114" t="s">
        <v>212</v>
      </c>
      <c r="C41" s="120" t="s">
        <v>215</v>
      </c>
      <c r="D41" s="121">
        <v>8</v>
      </c>
    </row>
    <row r="42" spans="1:4" ht="15" customHeight="1" x14ac:dyDescent="0.3">
      <c r="A42" s="122" t="s">
        <v>245</v>
      </c>
      <c r="B42" s="114" t="s">
        <v>212</v>
      </c>
      <c r="C42" s="120" t="s">
        <v>246</v>
      </c>
      <c r="D42" s="121">
        <v>1</v>
      </c>
    </row>
    <row r="43" spans="1:4" ht="15" customHeight="1" x14ac:dyDescent="0.3">
      <c r="A43" s="122" t="s">
        <v>247</v>
      </c>
      <c r="B43" s="114" t="s">
        <v>212</v>
      </c>
      <c r="C43" s="120" t="s">
        <v>248</v>
      </c>
      <c r="D43" s="121">
        <v>8</v>
      </c>
    </row>
    <row r="44" spans="1:4" ht="15" customHeight="1" x14ac:dyDescent="0.3">
      <c r="A44" s="122" t="s">
        <v>220</v>
      </c>
      <c r="B44" s="114" t="s">
        <v>212</v>
      </c>
      <c r="C44" s="120" t="s">
        <v>221</v>
      </c>
      <c r="D44" s="121">
        <v>45</v>
      </c>
    </row>
  </sheetData>
  <hyperlinks>
    <hyperlink ref="A4" r:id="rId1" xr:uid="{F2F6BB6D-65DA-944D-9B23-040C24593F9B}"/>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8C6D-8747-E343-8A4C-8996A774B891}">
  <dimension ref="A1:D25"/>
  <sheetViews>
    <sheetView topLeftCell="A11" zoomScale="135" workbookViewId="0">
      <selection activeCell="A25" sqref="A25:D25"/>
    </sheetView>
  </sheetViews>
  <sheetFormatPr defaultColWidth="10.796875" defaultRowHeight="15.6" x14ac:dyDescent="0.3"/>
  <cols>
    <col min="1" max="2" width="10.796875" style="99"/>
    <col min="3" max="3" width="72.796875" style="99" customWidth="1"/>
    <col min="4" max="4" width="13.296875" style="104" customWidth="1"/>
    <col min="5" max="16384" width="10.796875" style="99"/>
  </cols>
  <sheetData>
    <row r="1" spans="1:4" x14ac:dyDescent="0.3">
      <c r="A1" s="107" t="s">
        <v>0</v>
      </c>
    </row>
    <row r="2" spans="1:4" x14ac:dyDescent="0.3">
      <c r="A2" s="105" t="s">
        <v>249</v>
      </c>
    </row>
    <row r="3" spans="1:4" x14ac:dyDescent="0.3">
      <c r="A3" s="105" t="s">
        <v>198</v>
      </c>
    </row>
    <row r="4" spans="1:4" x14ac:dyDescent="0.3">
      <c r="A4" s="153" t="s">
        <v>250</v>
      </c>
      <c r="B4" s="96"/>
      <c r="C4" s="97"/>
      <c r="D4" s="98"/>
    </row>
    <row r="5" spans="1:4" x14ac:dyDescent="0.3">
      <c r="A5" s="100"/>
      <c r="B5" s="101"/>
      <c r="C5" s="97"/>
      <c r="D5" s="98"/>
    </row>
    <row r="6" spans="1:4" x14ac:dyDescent="0.3">
      <c r="A6" s="123" t="s">
        <v>200</v>
      </c>
      <c r="B6" s="123" t="s">
        <v>201</v>
      </c>
      <c r="C6" s="124" t="s">
        <v>202</v>
      </c>
      <c r="D6" s="125" t="s">
        <v>203</v>
      </c>
    </row>
    <row r="7" spans="1:4" s="102" customFormat="1" x14ac:dyDescent="0.3">
      <c r="A7" s="108" t="s">
        <v>204</v>
      </c>
      <c r="B7" s="108"/>
      <c r="C7" s="109"/>
      <c r="D7" s="110"/>
    </row>
    <row r="8" spans="1:4" s="103" customFormat="1" ht="16.05" customHeight="1" x14ac:dyDescent="0.3">
      <c r="A8" s="111" t="s">
        <v>251</v>
      </c>
      <c r="B8" s="111"/>
      <c r="C8" s="112"/>
      <c r="D8" s="113"/>
    </row>
    <row r="9" spans="1:4" ht="16.05" customHeight="1" x14ac:dyDescent="0.3">
      <c r="A9" s="114">
        <v>1.3</v>
      </c>
      <c r="B9" s="114" t="s">
        <v>206</v>
      </c>
      <c r="C9" s="115" t="s">
        <v>226</v>
      </c>
      <c r="D9" s="116">
        <v>93740</v>
      </c>
    </row>
    <row r="10" spans="1:4" ht="16.05" customHeight="1" x14ac:dyDescent="0.3">
      <c r="A10" s="114">
        <v>5.0999999999999996</v>
      </c>
      <c r="B10" s="114" t="s">
        <v>206</v>
      </c>
      <c r="C10" s="115" t="s">
        <v>209</v>
      </c>
      <c r="D10" s="116">
        <v>93740</v>
      </c>
    </row>
    <row r="11" spans="1:4" ht="16.05" customHeight="1" x14ac:dyDescent="0.3">
      <c r="A11" s="114">
        <v>5.3</v>
      </c>
      <c r="B11" s="114" t="s">
        <v>206</v>
      </c>
      <c r="C11" s="115" t="s">
        <v>252</v>
      </c>
      <c r="D11" s="116">
        <v>69157</v>
      </c>
    </row>
    <row r="12" spans="1:4" ht="16.05" customHeight="1" x14ac:dyDescent="0.3">
      <c r="A12" s="114" t="s">
        <v>253</v>
      </c>
      <c r="B12" s="114" t="s">
        <v>212</v>
      </c>
      <c r="C12" s="115" t="s">
        <v>254</v>
      </c>
      <c r="D12" s="116">
        <v>8100</v>
      </c>
    </row>
    <row r="13" spans="1:4" ht="16.05" customHeight="1" x14ac:dyDescent="0.3">
      <c r="A13" s="114" t="s">
        <v>255</v>
      </c>
      <c r="B13" s="114" t="s">
        <v>212</v>
      </c>
      <c r="C13" s="115" t="s">
        <v>256</v>
      </c>
      <c r="D13" s="116">
        <v>69</v>
      </c>
    </row>
    <row r="14" spans="1:4" ht="16.05" customHeight="1" x14ac:dyDescent="0.3">
      <c r="A14" s="114" t="s">
        <v>257</v>
      </c>
      <c r="B14" s="114" t="s">
        <v>212</v>
      </c>
      <c r="C14" s="115" t="s">
        <v>258</v>
      </c>
      <c r="D14" s="116">
        <v>69</v>
      </c>
    </row>
    <row r="15" spans="1:4" ht="16.05" customHeight="1" x14ac:dyDescent="0.3">
      <c r="A15" s="114" t="s">
        <v>234</v>
      </c>
      <c r="B15" s="114" t="s">
        <v>212</v>
      </c>
      <c r="C15" s="115" t="s">
        <v>235</v>
      </c>
      <c r="D15" s="116">
        <v>69</v>
      </c>
    </row>
    <row r="16" spans="1:4" ht="16.05" customHeight="1" x14ac:dyDescent="0.3">
      <c r="A16" s="114" t="s">
        <v>259</v>
      </c>
      <c r="B16" s="114" t="s">
        <v>212</v>
      </c>
      <c r="C16" s="115" t="s">
        <v>260</v>
      </c>
      <c r="D16" s="116">
        <v>11</v>
      </c>
    </row>
    <row r="17" spans="1:4" ht="16.05" customHeight="1" x14ac:dyDescent="0.3">
      <c r="A17" s="108" t="s">
        <v>236</v>
      </c>
      <c r="B17" s="114"/>
      <c r="C17" s="115"/>
      <c r="D17" s="154"/>
    </row>
    <row r="18" spans="1:4" s="103" customFormat="1" ht="16.05" customHeight="1" x14ac:dyDescent="0.3">
      <c r="A18" s="111" t="s">
        <v>261</v>
      </c>
      <c r="B18" s="111"/>
      <c r="C18" s="112"/>
      <c r="D18" s="155"/>
    </row>
    <row r="19" spans="1:4" ht="16.05" customHeight="1" x14ac:dyDescent="0.3">
      <c r="A19" s="114">
        <v>1.2</v>
      </c>
      <c r="B19" s="114" t="s">
        <v>206</v>
      </c>
      <c r="C19" s="115" t="s">
        <v>225</v>
      </c>
      <c r="D19" s="154">
        <v>156</v>
      </c>
    </row>
    <row r="20" spans="1:4" ht="16.05" customHeight="1" x14ac:dyDescent="0.3">
      <c r="A20" s="114">
        <v>3.1</v>
      </c>
      <c r="B20" s="114" t="s">
        <v>206</v>
      </c>
      <c r="C20" s="115" t="s">
        <v>228</v>
      </c>
      <c r="D20" s="116">
        <v>8250</v>
      </c>
    </row>
    <row r="21" spans="1:4" ht="16.05" customHeight="1" x14ac:dyDescent="0.3">
      <c r="A21" s="114" t="s">
        <v>262</v>
      </c>
      <c r="B21" s="114" t="s">
        <v>212</v>
      </c>
      <c r="C21" s="115" t="s">
        <v>263</v>
      </c>
      <c r="D21" s="116">
        <v>1</v>
      </c>
    </row>
    <row r="22" spans="1:4" ht="16.05" customHeight="1" x14ac:dyDescent="0.3">
      <c r="A22" s="114" t="s">
        <v>264</v>
      </c>
      <c r="B22" s="114" t="s">
        <v>212</v>
      </c>
      <c r="C22" s="115" t="s">
        <v>265</v>
      </c>
      <c r="D22" s="116">
        <v>10</v>
      </c>
    </row>
    <row r="23" spans="1:4" s="102" customFormat="1" ht="15" customHeight="1" x14ac:dyDescent="0.3">
      <c r="A23" s="108" t="s">
        <v>238</v>
      </c>
      <c r="B23" s="108"/>
      <c r="C23" s="117"/>
      <c r="D23" s="118"/>
    </row>
    <row r="24" spans="1:4" ht="15" customHeight="1" x14ac:dyDescent="0.3">
      <c r="A24" s="119" t="s">
        <v>266</v>
      </c>
      <c r="B24" s="114"/>
      <c r="C24" s="120"/>
      <c r="D24" s="121"/>
    </row>
    <row r="25" spans="1:4" ht="15" customHeight="1" x14ac:dyDescent="0.3">
      <c r="A25" s="122">
        <v>6.2</v>
      </c>
      <c r="B25" s="114" t="s">
        <v>206</v>
      </c>
      <c r="C25" s="120" t="s">
        <v>267</v>
      </c>
      <c r="D25" s="121">
        <v>1</v>
      </c>
    </row>
  </sheetData>
  <hyperlinks>
    <hyperlink ref="A4" r:id="rId1" xr:uid="{90BF63B0-D5E1-A54C-9C89-71497B9FCB93}"/>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0F37-5A8B-244E-A6B3-F90CD161FF99}">
  <dimension ref="A1:D60"/>
  <sheetViews>
    <sheetView zoomScale="135" zoomScaleNormal="135" workbookViewId="0">
      <selection sqref="A1:D60"/>
    </sheetView>
  </sheetViews>
  <sheetFormatPr defaultColWidth="10.796875" defaultRowHeight="15.6" x14ac:dyDescent="0.3"/>
  <cols>
    <col min="1" max="2" width="10.796875" style="99"/>
    <col min="3" max="3" width="72.796875" style="99" customWidth="1"/>
    <col min="4" max="4" width="13.296875" style="104" customWidth="1"/>
    <col min="5" max="16384" width="10.796875" style="99"/>
  </cols>
  <sheetData>
    <row r="1" spans="1:4" x14ac:dyDescent="0.3">
      <c r="A1" s="107" t="s">
        <v>0</v>
      </c>
    </row>
    <row r="2" spans="1:4" x14ac:dyDescent="0.3">
      <c r="A2" s="105" t="s">
        <v>280</v>
      </c>
    </row>
    <row r="3" spans="1:4" x14ac:dyDescent="0.3">
      <c r="A3" s="105" t="s">
        <v>198</v>
      </c>
    </row>
    <row r="4" spans="1:4" x14ac:dyDescent="0.3">
      <c r="A4" s="92" t="s">
        <v>281</v>
      </c>
      <c r="B4" s="96"/>
      <c r="C4" s="97"/>
      <c r="D4" s="98"/>
    </row>
    <row r="5" spans="1:4" x14ac:dyDescent="0.3">
      <c r="A5" s="100"/>
      <c r="B5" s="101"/>
      <c r="C5" s="97"/>
      <c r="D5" s="98"/>
    </row>
    <row r="6" spans="1:4" x14ac:dyDescent="0.3">
      <c r="A6" s="123" t="s">
        <v>200</v>
      </c>
      <c r="B6" s="123" t="s">
        <v>201</v>
      </c>
      <c r="C6" s="124" t="s">
        <v>202</v>
      </c>
      <c r="D6" s="125" t="s">
        <v>203</v>
      </c>
    </row>
    <row r="7" spans="1:4" s="102" customFormat="1" x14ac:dyDescent="0.3">
      <c r="A7" s="108" t="s">
        <v>204</v>
      </c>
      <c r="B7" s="108"/>
      <c r="C7" s="109"/>
      <c r="D7" s="110"/>
    </row>
    <row r="8" spans="1:4" s="103" customFormat="1" ht="16.05" customHeight="1" x14ac:dyDescent="0.3">
      <c r="A8" s="111" t="s">
        <v>282</v>
      </c>
      <c r="B8" s="111"/>
      <c r="C8" s="112"/>
      <c r="D8" s="113"/>
    </row>
    <row r="9" spans="1:4" s="159" customFormat="1" ht="16.05" customHeight="1" x14ac:dyDescent="0.3">
      <c r="A9" s="114" t="s">
        <v>220</v>
      </c>
      <c r="B9" s="114" t="s">
        <v>212</v>
      </c>
      <c r="C9" s="115" t="s">
        <v>221</v>
      </c>
      <c r="D9" s="161">
        <v>25</v>
      </c>
    </row>
    <row r="10" spans="1:4" s="159" customFormat="1" ht="16.05" customHeight="1" x14ac:dyDescent="0.3">
      <c r="A10" s="114" t="s">
        <v>283</v>
      </c>
      <c r="B10" s="114" t="s">
        <v>212</v>
      </c>
      <c r="C10" s="115" t="s">
        <v>284</v>
      </c>
      <c r="D10" s="161">
        <v>3</v>
      </c>
    </row>
    <row r="11" spans="1:4" s="103" customFormat="1" ht="16.05" customHeight="1" x14ac:dyDescent="0.3">
      <c r="A11" s="111" t="s">
        <v>285</v>
      </c>
      <c r="B11" s="111"/>
      <c r="C11" s="112"/>
      <c r="D11" s="162"/>
    </row>
    <row r="12" spans="1:4" s="159" customFormat="1" ht="16.05" customHeight="1" x14ac:dyDescent="0.3">
      <c r="A12" s="114">
        <v>1.3</v>
      </c>
      <c r="B12" s="114" t="s">
        <v>206</v>
      </c>
      <c r="C12" s="115" t="s">
        <v>226</v>
      </c>
      <c r="D12" s="161">
        <v>46700</v>
      </c>
    </row>
    <row r="13" spans="1:4" s="159" customFormat="1" ht="16.05" customHeight="1" x14ac:dyDescent="0.3">
      <c r="A13" s="114">
        <v>2.2999999999999998</v>
      </c>
      <c r="B13" s="114" t="s">
        <v>206</v>
      </c>
      <c r="C13" s="115" t="s">
        <v>286</v>
      </c>
      <c r="D13" s="161">
        <v>61</v>
      </c>
    </row>
    <row r="14" spans="1:4" s="159" customFormat="1" ht="16.05" customHeight="1" x14ac:dyDescent="0.3">
      <c r="A14" s="114">
        <v>3.1</v>
      </c>
      <c r="B14" s="114" t="s">
        <v>206</v>
      </c>
      <c r="C14" s="115" t="s">
        <v>228</v>
      </c>
      <c r="D14" s="161">
        <v>15000</v>
      </c>
    </row>
    <row r="15" spans="1:4" s="159" customFormat="1" ht="16.05" customHeight="1" x14ac:dyDescent="0.3">
      <c r="A15" s="114">
        <v>5.0999999999999996</v>
      </c>
      <c r="B15" s="114" t="s">
        <v>206</v>
      </c>
      <c r="C15" s="115" t="s">
        <v>209</v>
      </c>
      <c r="D15" s="161">
        <v>46700</v>
      </c>
    </row>
    <row r="16" spans="1:4" s="159" customFormat="1" ht="16.05" customHeight="1" x14ac:dyDescent="0.3">
      <c r="A16" s="114">
        <v>6.2</v>
      </c>
      <c r="B16" s="114" t="s">
        <v>206</v>
      </c>
      <c r="C16" s="115" t="s">
        <v>267</v>
      </c>
      <c r="D16" s="161">
        <v>1</v>
      </c>
    </row>
    <row r="17" spans="1:4" s="159" customFormat="1" ht="16.05" customHeight="1" x14ac:dyDescent="0.3">
      <c r="A17" s="114" t="s">
        <v>230</v>
      </c>
      <c r="B17" s="114" t="s">
        <v>212</v>
      </c>
      <c r="C17" s="115" t="s">
        <v>231</v>
      </c>
      <c r="D17" s="161">
        <v>2615</v>
      </c>
    </row>
    <row r="18" spans="1:4" s="159" customFormat="1" ht="16.05" customHeight="1" x14ac:dyDescent="0.3">
      <c r="A18" s="114" t="s">
        <v>234</v>
      </c>
      <c r="B18" s="114" t="s">
        <v>212</v>
      </c>
      <c r="C18" s="115" t="s">
        <v>235</v>
      </c>
      <c r="D18" s="161">
        <v>5</v>
      </c>
    </row>
    <row r="19" spans="1:4" s="159" customFormat="1" ht="16.05" customHeight="1" x14ac:dyDescent="0.3">
      <c r="A19" s="114" t="s">
        <v>287</v>
      </c>
      <c r="B19" s="114" t="s">
        <v>212</v>
      </c>
      <c r="C19" s="115" t="s">
        <v>288</v>
      </c>
      <c r="D19" s="161">
        <v>173</v>
      </c>
    </row>
    <row r="20" spans="1:4" s="159" customFormat="1" ht="16.05" customHeight="1" x14ac:dyDescent="0.3">
      <c r="A20" s="114" t="s">
        <v>289</v>
      </c>
      <c r="B20" s="114" t="s">
        <v>212</v>
      </c>
      <c r="C20" s="115" t="s">
        <v>290</v>
      </c>
      <c r="D20" s="161">
        <v>2</v>
      </c>
    </row>
    <row r="21" spans="1:4" s="159" customFormat="1" ht="16.05" customHeight="1" x14ac:dyDescent="0.3">
      <c r="A21" s="111" t="s">
        <v>291</v>
      </c>
      <c r="B21" s="111"/>
      <c r="C21" s="112"/>
      <c r="D21" s="162"/>
    </row>
    <row r="22" spans="1:4" s="159" customFormat="1" ht="16.05" customHeight="1" x14ac:dyDescent="0.3">
      <c r="A22" s="114">
        <v>1.2</v>
      </c>
      <c r="B22" s="114" t="s">
        <v>206</v>
      </c>
      <c r="C22" s="115" t="s">
        <v>225</v>
      </c>
      <c r="D22" s="161">
        <v>290.13922721961461</v>
      </c>
    </row>
    <row r="23" spans="1:4" s="159" customFormat="1" ht="16.05" customHeight="1" x14ac:dyDescent="0.3">
      <c r="A23" s="114">
        <v>1.3</v>
      </c>
      <c r="B23" s="114" t="s">
        <v>206</v>
      </c>
      <c r="C23" s="115" t="s">
        <v>226</v>
      </c>
      <c r="D23" s="161">
        <v>433500</v>
      </c>
    </row>
    <row r="24" spans="1:4" s="159" customFormat="1" ht="16.05" customHeight="1" x14ac:dyDescent="0.3">
      <c r="A24" s="114">
        <v>2.2999999999999998</v>
      </c>
      <c r="B24" s="114" t="s">
        <v>206</v>
      </c>
      <c r="C24" s="115" t="s">
        <v>286</v>
      </c>
      <c r="D24" s="161">
        <v>9057</v>
      </c>
    </row>
    <row r="25" spans="1:4" s="159" customFormat="1" ht="16.05" customHeight="1" x14ac:dyDescent="0.3">
      <c r="A25" s="114">
        <v>5.0999999999999996</v>
      </c>
      <c r="B25" s="114" t="s">
        <v>206</v>
      </c>
      <c r="C25" s="115" t="s">
        <v>209</v>
      </c>
      <c r="D25" s="161">
        <v>867000</v>
      </c>
    </row>
    <row r="26" spans="1:4" s="159" customFormat="1" ht="16.05" customHeight="1" x14ac:dyDescent="0.3">
      <c r="A26" s="114" t="s">
        <v>253</v>
      </c>
      <c r="B26" s="114" t="s">
        <v>212</v>
      </c>
      <c r="C26" s="115" t="s">
        <v>254</v>
      </c>
      <c r="D26" s="161">
        <v>123</v>
      </c>
    </row>
    <row r="27" spans="1:4" s="159" customFormat="1" ht="16.05" customHeight="1" x14ac:dyDescent="0.3">
      <c r="A27" s="114" t="s">
        <v>255</v>
      </c>
      <c r="B27" s="114" t="s">
        <v>212</v>
      </c>
      <c r="C27" s="115" t="s">
        <v>256</v>
      </c>
      <c r="D27" s="161">
        <v>42</v>
      </c>
    </row>
    <row r="28" spans="1:4" s="159" customFormat="1" ht="16.05" customHeight="1" x14ac:dyDescent="0.3">
      <c r="A28" s="114" t="s">
        <v>214</v>
      </c>
      <c r="B28" s="114" t="s">
        <v>212</v>
      </c>
      <c r="C28" s="115" t="s">
        <v>215</v>
      </c>
      <c r="D28" s="161">
        <v>2015</v>
      </c>
    </row>
    <row r="29" spans="1:4" s="159" customFormat="1" ht="16.05" customHeight="1" x14ac:dyDescent="0.3">
      <c r="A29" s="114" t="s">
        <v>247</v>
      </c>
      <c r="B29" s="114" t="s">
        <v>212</v>
      </c>
      <c r="C29" s="115" t="s">
        <v>248</v>
      </c>
      <c r="D29" s="161">
        <v>3</v>
      </c>
    </row>
    <row r="30" spans="1:4" s="159" customFormat="1" ht="16.05" customHeight="1" x14ac:dyDescent="0.3">
      <c r="A30" s="114" t="s">
        <v>292</v>
      </c>
      <c r="B30" s="114" t="s">
        <v>212</v>
      </c>
      <c r="C30" s="115" t="s">
        <v>293</v>
      </c>
      <c r="D30" s="161">
        <v>2</v>
      </c>
    </row>
    <row r="31" spans="1:4" s="159" customFormat="1" ht="16.05" customHeight="1" x14ac:dyDescent="0.3">
      <c r="A31" s="114" t="s">
        <v>234</v>
      </c>
      <c r="B31" s="114" t="s">
        <v>212</v>
      </c>
      <c r="C31" s="115" t="s">
        <v>235</v>
      </c>
      <c r="D31" s="161">
        <v>42</v>
      </c>
    </row>
    <row r="32" spans="1:4" s="159" customFormat="1" ht="16.05" customHeight="1" x14ac:dyDescent="0.3">
      <c r="A32" s="114" t="s">
        <v>294</v>
      </c>
      <c r="B32" s="114" t="s">
        <v>212</v>
      </c>
      <c r="C32" s="115" t="s">
        <v>295</v>
      </c>
      <c r="D32" s="161">
        <v>1</v>
      </c>
    </row>
    <row r="33" spans="1:4" s="159" customFormat="1" ht="16.05" customHeight="1" x14ac:dyDescent="0.3">
      <c r="A33" s="114" t="s">
        <v>259</v>
      </c>
      <c r="B33" s="114" t="s">
        <v>212</v>
      </c>
      <c r="C33" s="115" t="s">
        <v>260</v>
      </c>
      <c r="D33" s="161">
        <v>2</v>
      </c>
    </row>
    <row r="34" spans="1:4" s="103" customFormat="1" ht="16.05" customHeight="1" x14ac:dyDescent="0.3">
      <c r="A34" s="111" t="s">
        <v>296</v>
      </c>
      <c r="B34" s="111"/>
      <c r="C34" s="112"/>
      <c r="D34" s="162"/>
    </row>
    <row r="35" spans="1:4" s="159" customFormat="1" ht="16.05" customHeight="1" x14ac:dyDescent="0.3">
      <c r="A35" s="114">
        <v>1.1000000000000001</v>
      </c>
      <c r="B35" s="114" t="s">
        <v>206</v>
      </c>
      <c r="C35" s="115" t="s">
        <v>207</v>
      </c>
      <c r="D35" s="161">
        <v>93345</v>
      </c>
    </row>
    <row r="36" spans="1:4" s="159" customFormat="1" ht="16.05" customHeight="1" x14ac:dyDescent="0.3">
      <c r="A36" s="114">
        <v>2.2000000000000002</v>
      </c>
      <c r="B36" s="114" t="s">
        <v>206</v>
      </c>
      <c r="C36" s="115" t="s">
        <v>297</v>
      </c>
      <c r="D36" s="161">
        <v>163753.56299999999</v>
      </c>
    </row>
    <row r="37" spans="1:4" s="159" customFormat="1" ht="16.05" customHeight="1" x14ac:dyDescent="0.3">
      <c r="A37" s="114" t="s">
        <v>253</v>
      </c>
      <c r="B37" s="114" t="s">
        <v>212</v>
      </c>
      <c r="C37" s="115" t="s">
        <v>254</v>
      </c>
      <c r="D37" s="161">
        <v>249752</v>
      </c>
    </row>
    <row r="38" spans="1:4" s="159" customFormat="1" ht="16.05" customHeight="1" x14ac:dyDescent="0.3">
      <c r="A38" s="114" t="s">
        <v>214</v>
      </c>
      <c r="B38" s="114" t="s">
        <v>212</v>
      </c>
      <c r="C38" s="115" t="s">
        <v>215</v>
      </c>
      <c r="D38" s="161">
        <v>136121</v>
      </c>
    </row>
    <row r="39" spans="1:4" s="159" customFormat="1" ht="16.05" customHeight="1" x14ac:dyDescent="0.3">
      <c r="A39" s="114" t="s">
        <v>232</v>
      </c>
      <c r="B39" s="114" t="s">
        <v>212</v>
      </c>
      <c r="C39" s="115" t="s">
        <v>233</v>
      </c>
      <c r="D39" s="161">
        <v>54</v>
      </c>
    </row>
    <row r="40" spans="1:4" s="159" customFormat="1" ht="16.05" customHeight="1" x14ac:dyDescent="0.3">
      <c r="A40" s="114" t="s">
        <v>218</v>
      </c>
      <c r="B40" s="114" t="s">
        <v>212</v>
      </c>
      <c r="C40" s="115" t="s">
        <v>219</v>
      </c>
      <c r="D40" s="161">
        <v>1</v>
      </c>
    </row>
    <row r="41" spans="1:4" s="159" customFormat="1" ht="16.05" customHeight="1" x14ac:dyDescent="0.3">
      <c r="A41" s="114" t="s">
        <v>298</v>
      </c>
      <c r="B41" s="114" t="s">
        <v>212</v>
      </c>
      <c r="C41" s="115" t="s">
        <v>299</v>
      </c>
      <c r="D41" s="161">
        <v>44</v>
      </c>
    </row>
    <row r="42" spans="1:4" s="159" customFormat="1" ht="16.05" customHeight="1" x14ac:dyDescent="0.3">
      <c r="A42" s="114" t="s">
        <v>234</v>
      </c>
      <c r="B42" s="114" t="s">
        <v>212</v>
      </c>
      <c r="C42" s="115" t="s">
        <v>235</v>
      </c>
      <c r="D42" s="161">
        <v>44</v>
      </c>
    </row>
    <row r="43" spans="1:4" s="159" customFormat="1" ht="16.05" customHeight="1" x14ac:dyDescent="0.3">
      <c r="A43" s="114" t="s">
        <v>294</v>
      </c>
      <c r="B43" s="114" t="s">
        <v>212</v>
      </c>
      <c r="C43" s="115" t="s">
        <v>295</v>
      </c>
      <c r="D43" s="161">
        <v>1</v>
      </c>
    </row>
    <row r="44" spans="1:4" s="159" customFormat="1" ht="16.05" customHeight="1" x14ac:dyDescent="0.3">
      <c r="A44" s="114" t="s">
        <v>300</v>
      </c>
      <c r="B44" s="114" t="s">
        <v>212</v>
      </c>
      <c r="C44" s="115" t="s">
        <v>301</v>
      </c>
      <c r="D44" s="161">
        <v>2</v>
      </c>
    </row>
    <row r="45" spans="1:4" s="103" customFormat="1" ht="16.05" customHeight="1" x14ac:dyDescent="0.3">
      <c r="A45" s="111" t="s">
        <v>302</v>
      </c>
      <c r="B45" s="111"/>
      <c r="C45" s="112"/>
      <c r="D45" s="162"/>
    </row>
    <row r="46" spans="1:4" s="159" customFormat="1" ht="16.05" customHeight="1" x14ac:dyDescent="0.3">
      <c r="A46" s="114">
        <v>1.1000000000000001</v>
      </c>
      <c r="B46" s="114" t="s">
        <v>206</v>
      </c>
      <c r="C46" s="115" t="s">
        <v>207</v>
      </c>
      <c r="D46" s="161">
        <v>120</v>
      </c>
    </row>
    <row r="47" spans="1:4" s="159" customFormat="1" ht="16.05" customHeight="1" x14ac:dyDescent="0.3">
      <c r="A47" s="114">
        <v>1.2</v>
      </c>
      <c r="B47" s="114" t="s">
        <v>206</v>
      </c>
      <c r="C47" s="115" t="s">
        <v>225</v>
      </c>
      <c r="D47" s="161">
        <v>43.899803396059347</v>
      </c>
    </row>
    <row r="48" spans="1:4" s="159" customFormat="1" ht="16.05" customHeight="1" x14ac:dyDescent="0.3">
      <c r="A48" s="114">
        <v>2.1</v>
      </c>
      <c r="B48" s="114" t="s">
        <v>206</v>
      </c>
      <c r="C48" s="115" t="s">
        <v>208</v>
      </c>
      <c r="D48" s="161">
        <v>9.1799283085872592</v>
      </c>
    </row>
    <row r="49" spans="1:4" s="159" customFormat="1" ht="16.05" customHeight="1" x14ac:dyDescent="0.3">
      <c r="A49" s="114">
        <v>2.2999999999999998</v>
      </c>
      <c r="B49" s="114" t="s">
        <v>206</v>
      </c>
      <c r="C49" s="115" t="s">
        <v>286</v>
      </c>
      <c r="D49" s="161">
        <v>13</v>
      </c>
    </row>
    <row r="50" spans="1:4" s="159" customFormat="1" ht="16.05" customHeight="1" x14ac:dyDescent="0.3">
      <c r="A50" s="114">
        <v>5.3</v>
      </c>
      <c r="B50" s="114" t="s">
        <v>206</v>
      </c>
      <c r="C50" s="115" t="s">
        <v>252</v>
      </c>
      <c r="D50" s="161">
        <v>15672</v>
      </c>
    </row>
    <row r="51" spans="1:4" s="159" customFormat="1" ht="16.05" customHeight="1" x14ac:dyDescent="0.3">
      <c r="A51" s="114">
        <v>6.1</v>
      </c>
      <c r="B51" s="114" t="s">
        <v>206</v>
      </c>
      <c r="C51" s="115" t="s">
        <v>240</v>
      </c>
      <c r="D51" s="161">
        <v>1</v>
      </c>
    </row>
    <row r="52" spans="1:4" s="159" customFormat="1" ht="16.05" customHeight="1" x14ac:dyDescent="0.3">
      <c r="A52" s="114" t="s">
        <v>253</v>
      </c>
      <c r="B52" s="114" t="s">
        <v>212</v>
      </c>
      <c r="C52" s="115" t="s">
        <v>254</v>
      </c>
      <c r="D52" s="161">
        <v>2118</v>
      </c>
    </row>
    <row r="53" spans="1:4" s="159" customFormat="1" ht="16.05" customHeight="1" x14ac:dyDescent="0.3">
      <c r="A53" s="114" t="s">
        <v>214</v>
      </c>
      <c r="B53" s="114" t="s">
        <v>212</v>
      </c>
      <c r="C53" s="115" t="s">
        <v>215</v>
      </c>
      <c r="D53" s="161">
        <v>516</v>
      </c>
    </row>
    <row r="54" spans="1:4" s="159" customFormat="1" ht="16.05" customHeight="1" x14ac:dyDescent="0.3">
      <c r="A54" s="114" t="s">
        <v>303</v>
      </c>
      <c r="B54" s="114" t="s">
        <v>212</v>
      </c>
      <c r="C54" s="115" t="s">
        <v>304</v>
      </c>
      <c r="D54" s="161">
        <v>7</v>
      </c>
    </row>
    <row r="55" spans="1:4" ht="16.05" customHeight="1" x14ac:dyDescent="0.3">
      <c r="A55" s="126" t="s">
        <v>236</v>
      </c>
      <c r="B55" s="126"/>
      <c r="C55" s="126"/>
      <c r="D55" s="158" t="s">
        <v>237</v>
      </c>
    </row>
    <row r="56" spans="1:4" s="102" customFormat="1" ht="15" customHeight="1" x14ac:dyDescent="0.3">
      <c r="A56" s="108" t="s">
        <v>238</v>
      </c>
      <c r="B56" s="108"/>
      <c r="C56" s="117"/>
      <c r="D56" s="118"/>
    </row>
    <row r="57" spans="1:4" ht="15" customHeight="1" x14ac:dyDescent="0.3">
      <c r="A57" s="119" t="s">
        <v>305</v>
      </c>
      <c r="B57" s="114"/>
      <c r="C57" s="120"/>
      <c r="D57" s="121"/>
    </row>
    <row r="58" spans="1:4" s="159" customFormat="1" ht="15" customHeight="1" x14ac:dyDescent="0.3">
      <c r="A58" s="122">
        <v>6.1</v>
      </c>
      <c r="B58" s="114" t="s">
        <v>206</v>
      </c>
      <c r="C58" s="120" t="s">
        <v>240</v>
      </c>
      <c r="D58" s="160">
        <v>0</v>
      </c>
    </row>
    <row r="59" spans="1:4" s="159" customFormat="1" ht="15" customHeight="1" x14ac:dyDescent="0.3">
      <c r="A59" s="122" t="s">
        <v>220</v>
      </c>
      <c r="B59" s="114" t="s">
        <v>212</v>
      </c>
      <c r="C59" s="120" t="s">
        <v>221</v>
      </c>
      <c r="D59" s="138">
        <v>276</v>
      </c>
    </row>
    <row r="60" spans="1:4" s="159" customFormat="1" ht="15" customHeight="1" x14ac:dyDescent="0.3">
      <c r="A60" s="122" t="s">
        <v>241</v>
      </c>
      <c r="B60" s="114" t="s">
        <v>212</v>
      </c>
      <c r="C60" s="120" t="s">
        <v>242</v>
      </c>
      <c r="D60" s="138">
        <v>1</v>
      </c>
    </row>
  </sheetData>
  <hyperlinks>
    <hyperlink ref="A4" r:id="rId1" xr:uid="{21BE2808-FA0B-F049-88A4-ADD053CE8E3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17CC-E2BE-834D-BFA0-B0A40FCB8A3E}">
  <dimension ref="A1:D24"/>
  <sheetViews>
    <sheetView topLeftCell="A4" zoomScale="135" zoomScaleNormal="135" workbookViewId="0">
      <selection activeCell="A7" sqref="A7:XFD7"/>
    </sheetView>
  </sheetViews>
  <sheetFormatPr defaultColWidth="10.796875" defaultRowHeight="15.6" x14ac:dyDescent="0.3"/>
  <cols>
    <col min="1" max="2" width="10.796875" style="99"/>
    <col min="3" max="3" width="72.796875" style="99" customWidth="1"/>
    <col min="4" max="4" width="13.296875" style="104" customWidth="1"/>
    <col min="5" max="16384" width="10.796875" style="99"/>
  </cols>
  <sheetData>
    <row r="1" spans="1:4" x14ac:dyDescent="0.3">
      <c r="A1" s="107" t="s">
        <v>0</v>
      </c>
    </row>
    <row r="2" spans="1:4" x14ac:dyDescent="0.3">
      <c r="A2" s="105" t="s">
        <v>306</v>
      </c>
    </row>
    <row r="3" spans="1:4" x14ac:dyDescent="0.3">
      <c r="A3" s="105" t="s">
        <v>198</v>
      </c>
    </row>
    <row r="4" spans="1:4" x14ac:dyDescent="0.3">
      <c r="A4" s="92" t="s">
        <v>307</v>
      </c>
      <c r="B4" s="96"/>
      <c r="C4" s="97"/>
      <c r="D4" s="98"/>
    </row>
    <row r="5" spans="1:4" x14ac:dyDescent="0.3">
      <c r="A5" s="100"/>
      <c r="B5" s="101"/>
      <c r="C5" s="97"/>
      <c r="D5" s="98"/>
    </row>
    <row r="6" spans="1:4" x14ac:dyDescent="0.3">
      <c r="A6" s="123" t="s">
        <v>200</v>
      </c>
      <c r="B6" s="123" t="s">
        <v>201</v>
      </c>
      <c r="C6" s="124" t="s">
        <v>202</v>
      </c>
      <c r="D6" s="125" t="s">
        <v>203</v>
      </c>
    </row>
    <row r="7" spans="1:4" s="102" customFormat="1" x14ac:dyDescent="0.3">
      <c r="A7" s="126" t="s">
        <v>204</v>
      </c>
      <c r="B7" s="126"/>
      <c r="C7" s="126"/>
      <c r="D7" s="158"/>
    </row>
    <row r="8" spans="1:4" ht="16.05" customHeight="1" x14ac:dyDescent="0.3">
      <c r="A8" s="126" t="s">
        <v>236</v>
      </c>
      <c r="B8" s="126"/>
      <c r="C8" s="126"/>
      <c r="D8" s="158" t="s">
        <v>237</v>
      </c>
    </row>
    <row r="9" spans="1:4" s="102" customFormat="1" ht="15" customHeight="1" x14ac:dyDescent="0.3">
      <c r="A9" s="108" t="s">
        <v>238</v>
      </c>
      <c r="B9" s="108"/>
      <c r="C9" s="117"/>
      <c r="D9" s="118"/>
    </row>
    <row r="10" spans="1:4" ht="15" customHeight="1" x14ac:dyDescent="0.3">
      <c r="A10" s="119" t="s">
        <v>308</v>
      </c>
      <c r="B10" s="114"/>
      <c r="C10" s="120"/>
      <c r="D10" s="121"/>
    </row>
    <row r="11" spans="1:4" s="159" customFormat="1" ht="15" customHeight="1" x14ac:dyDescent="0.3">
      <c r="A11" s="122">
        <v>3.2</v>
      </c>
      <c r="B11" s="114" t="s">
        <v>206</v>
      </c>
      <c r="C11" s="120" t="s">
        <v>244</v>
      </c>
      <c r="D11" s="160">
        <v>60946</v>
      </c>
    </row>
    <row r="12" spans="1:4" s="159" customFormat="1" ht="15" customHeight="1" x14ac:dyDescent="0.3">
      <c r="A12" s="122">
        <v>6.1</v>
      </c>
      <c r="B12" s="114" t="s">
        <v>206</v>
      </c>
      <c r="C12" s="120" t="s">
        <v>240</v>
      </c>
      <c r="D12" s="138">
        <v>8</v>
      </c>
    </row>
    <row r="13" spans="1:4" s="159" customFormat="1" ht="15" customHeight="1" x14ac:dyDescent="0.3">
      <c r="A13" s="122" t="s">
        <v>309</v>
      </c>
      <c r="B13" s="114" t="s">
        <v>212</v>
      </c>
      <c r="C13" s="120" t="s">
        <v>314</v>
      </c>
      <c r="D13" s="138">
        <v>1</v>
      </c>
    </row>
    <row r="14" spans="1:4" s="159" customFormat="1" ht="15" customHeight="1" x14ac:dyDescent="0.3">
      <c r="A14" s="122" t="s">
        <v>310</v>
      </c>
      <c r="B14" s="114" t="s">
        <v>212</v>
      </c>
      <c r="C14" s="120" t="s">
        <v>315</v>
      </c>
      <c r="D14" s="138">
        <v>1</v>
      </c>
    </row>
    <row r="15" spans="1:4" s="159" customFormat="1" ht="15" customHeight="1" x14ac:dyDescent="0.3">
      <c r="A15" s="122" t="s">
        <v>247</v>
      </c>
      <c r="B15" s="114" t="s">
        <v>212</v>
      </c>
      <c r="C15" s="120" t="s">
        <v>248</v>
      </c>
      <c r="D15" s="138">
        <v>14</v>
      </c>
    </row>
    <row r="16" spans="1:4" s="159" customFormat="1" ht="15" customHeight="1" x14ac:dyDescent="0.3">
      <c r="A16" s="122" t="s">
        <v>257</v>
      </c>
      <c r="B16" s="114" t="s">
        <v>212</v>
      </c>
      <c r="C16" s="120" t="s">
        <v>258</v>
      </c>
      <c r="D16" s="138">
        <v>2</v>
      </c>
    </row>
    <row r="17" spans="1:4" s="159" customFormat="1" ht="15" customHeight="1" x14ac:dyDescent="0.3">
      <c r="A17" s="122" t="s">
        <v>292</v>
      </c>
      <c r="B17" s="114" t="s">
        <v>212</v>
      </c>
      <c r="C17" s="120" t="s">
        <v>293</v>
      </c>
      <c r="D17" s="138">
        <v>1</v>
      </c>
    </row>
    <row r="18" spans="1:4" s="159" customFormat="1" ht="15" customHeight="1" x14ac:dyDescent="0.3">
      <c r="A18" s="122" t="s">
        <v>311</v>
      </c>
      <c r="B18" s="114" t="s">
        <v>212</v>
      </c>
      <c r="C18" s="120" t="s">
        <v>316</v>
      </c>
      <c r="D18" s="138">
        <v>1</v>
      </c>
    </row>
    <row r="19" spans="1:4" s="159" customFormat="1" ht="15" customHeight="1" x14ac:dyDescent="0.3">
      <c r="A19" s="122" t="s">
        <v>234</v>
      </c>
      <c r="B19" s="114" t="s">
        <v>212</v>
      </c>
      <c r="C19" s="120" t="s">
        <v>235</v>
      </c>
      <c r="D19" s="138">
        <v>2</v>
      </c>
    </row>
    <row r="20" spans="1:4" s="159" customFormat="1" ht="15" customHeight="1" x14ac:dyDescent="0.3">
      <c r="A20" s="122" t="s">
        <v>220</v>
      </c>
      <c r="B20" s="114" t="s">
        <v>212</v>
      </c>
      <c r="C20" s="120" t="s">
        <v>221</v>
      </c>
      <c r="D20" s="138">
        <v>5739</v>
      </c>
    </row>
    <row r="21" spans="1:4" s="159" customFormat="1" ht="15" customHeight="1" x14ac:dyDescent="0.3">
      <c r="A21" s="122" t="s">
        <v>259</v>
      </c>
      <c r="B21" s="114" t="s">
        <v>212</v>
      </c>
      <c r="C21" s="120" t="s">
        <v>260</v>
      </c>
      <c r="D21" s="138">
        <v>1</v>
      </c>
    </row>
    <row r="22" spans="1:4" s="103" customFormat="1" ht="15" customHeight="1" x14ac:dyDescent="0.3">
      <c r="A22" s="119" t="s">
        <v>312</v>
      </c>
      <c r="B22" s="111"/>
      <c r="C22" s="166"/>
      <c r="D22" s="167"/>
    </row>
    <row r="23" spans="1:4" s="159" customFormat="1" ht="15" customHeight="1" x14ac:dyDescent="0.3">
      <c r="A23" s="122" t="s">
        <v>313</v>
      </c>
      <c r="B23" s="114" t="s">
        <v>212</v>
      </c>
      <c r="C23" s="120" t="s">
        <v>317</v>
      </c>
      <c r="D23" s="138">
        <v>0</v>
      </c>
    </row>
    <row r="24" spans="1:4" s="159" customFormat="1" ht="15" customHeight="1" x14ac:dyDescent="0.3">
      <c r="A24" s="122" t="s">
        <v>220</v>
      </c>
      <c r="B24" s="114" t="s">
        <v>212</v>
      </c>
      <c r="C24" s="120" t="s">
        <v>221</v>
      </c>
      <c r="D24" s="138">
        <v>153</v>
      </c>
    </row>
  </sheetData>
  <hyperlinks>
    <hyperlink ref="A4" r:id="rId1" xr:uid="{D1D8D5D2-6813-D54B-A20D-CF204598EF3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58C1-AF45-435B-9164-378B54B30ABB}">
  <dimension ref="A1:D64"/>
  <sheetViews>
    <sheetView zoomScale="135" zoomScaleNormal="135" workbookViewId="0">
      <selection activeCell="C14" sqref="C14"/>
    </sheetView>
  </sheetViews>
  <sheetFormatPr defaultColWidth="10.796875" defaultRowHeight="15.6" x14ac:dyDescent="0.3"/>
  <cols>
    <col min="1" max="2" width="10.796875" style="99"/>
    <col min="3" max="3" width="72.796875" style="99" customWidth="1"/>
    <col min="4" max="4" width="13.296875" style="180" customWidth="1"/>
    <col min="5" max="16384" width="10.796875" style="99"/>
  </cols>
  <sheetData>
    <row r="1" spans="1:4" x14ac:dyDescent="0.3">
      <c r="A1" s="107" t="s">
        <v>0</v>
      </c>
    </row>
    <row r="2" spans="1:4" x14ac:dyDescent="0.3">
      <c r="A2" s="177" t="s">
        <v>334</v>
      </c>
    </row>
    <row r="3" spans="1:4" x14ac:dyDescent="0.3">
      <c r="A3" s="105" t="s">
        <v>198</v>
      </c>
    </row>
    <row r="4" spans="1:4" x14ac:dyDescent="0.3">
      <c r="A4" s="100"/>
      <c r="B4" s="101"/>
      <c r="C4" s="97"/>
      <c r="D4" s="181"/>
    </row>
    <row r="5" spans="1:4" x14ac:dyDescent="0.3">
      <c r="A5" s="123" t="s">
        <v>200</v>
      </c>
      <c r="B5" s="123" t="s">
        <v>201</v>
      </c>
      <c r="C5" s="124" t="s">
        <v>202</v>
      </c>
      <c r="D5" s="182" t="s">
        <v>203</v>
      </c>
    </row>
    <row r="6" spans="1:4" s="102" customFormat="1" x14ac:dyDescent="0.3">
      <c r="A6" s="126" t="s">
        <v>204</v>
      </c>
      <c r="B6" s="126"/>
      <c r="C6" s="126"/>
      <c r="D6" s="158"/>
    </row>
    <row r="7" spans="1:4" s="102" customFormat="1" x14ac:dyDescent="0.3">
      <c r="A7" s="178" t="s">
        <v>336</v>
      </c>
      <c r="B7" s="140"/>
      <c r="C7" s="140"/>
      <c r="D7" s="181"/>
    </row>
    <row r="8" spans="1:4" customFormat="1" ht="14.4" x14ac:dyDescent="0.3">
      <c r="A8" s="179">
        <v>1.1000000000000001</v>
      </c>
      <c r="B8" s="114" t="str">
        <f>VLOOKUP(Table13673456[[#This Row],[Indicator no.]],'[16]2A OP indicators List_23Aug2020'!$F:$H,2,FALSE)</f>
        <v>RFI</v>
      </c>
      <c r="C8" s="114" t="str">
        <f>VLOOKUP(Table13673456[[#This Row],[Indicator no.]],'[16]2A OP indicators List_23Aug2020'!$F:$H,3,FALSE)</f>
        <v>People benefiting from improved health services, education services, or social protection (number)</v>
      </c>
      <c r="D8" s="181">
        <v>1400000</v>
      </c>
    </row>
    <row r="9" spans="1:4" customFormat="1" ht="27.6" x14ac:dyDescent="0.3">
      <c r="A9" s="179">
        <v>2.5</v>
      </c>
      <c r="B9" s="114" t="str">
        <f>VLOOKUP(Table13673456[[#This Row],[Indicator no.]],'[16]2A OP indicators List_23Aug2020'!$F:$H,2,FALSE)</f>
        <v>RFI</v>
      </c>
      <c r="C9" s="120" t="str">
        <f>VLOOKUP(Table13673456[[#This Row],[Indicator no.]],'[16]2A OP indicators List_23Aug2020'!$F:$H,3,FALSE)</f>
        <v>Women and girls with increased resilience to climate change, disasters, and other external shocks (number) </v>
      </c>
      <c r="D9" s="181">
        <v>767324.65999999992</v>
      </c>
    </row>
    <row r="10" spans="1:4" customFormat="1" ht="14.4" x14ac:dyDescent="0.3">
      <c r="A10" s="179" t="s">
        <v>211</v>
      </c>
      <c r="B10" s="114" t="str">
        <f>VLOOKUP(Table13673456[[#This Row],[Indicator no.]],'[16]2A OP indicators List_23Aug2020'!$F:$H,2,FALSE)</f>
        <v>TI</v>
      </c>
      <c r="C10" s="120" t="str">
        <f>VLOOKUP(Table13673456[[#This Row],[Indicator no.]],'[16]2A OP indicators List_23Aug2020'!$F:$H,3,FALSE)</f>
        <v>Health services established or improved (number) </v>
      </c>
      <c r="D10" s="181">
        <v>1</v>
      </c>
    </row>
    <row r="11" spans="1:4" customFormat="1" ht="14.4" x14ac:dyDescent="0.3">
      <c r="A11" s="179" t="s">
        <v>319</v>
      </c>
      <c r="B11" s="114" t="str">
        <f>VLOOKUP(Table13673456[[#This Row],[Indicator no.]],'[16]2A OP indicators List_23Aug2020'!$F:$H,2,FALSE)</f>
        <v>TI</v>
      </c>
      <c r="C11" s="120" t="str">
        <f>VLOOKUP(Table13673456[[#This Row],[Indicator no.]],'[16]2A OP indicators List_23Aug2020'!$F:$H,3,FALSE)</f>
        <v>Social protection schemes established or improved (number)</v>
      </c>
      <c r="D11" s="181">
        <v>2</v>
      </c>
    </row>
    <row r="12" spans="1:4" customFormat="1" ht="27.6" x14ac:dyDescent="0.3">
      <c r="A12" s="179" t="s">
        <v>320</v>
      </c>
      <c r="B12" s="114" t="str">
        <f>VLOOKUP(Table13673456[[#This Row],[Indicator no.]],'[16]2A OP indicators List_23Aug2020'!$F:$H,2,FALSE)</f>
        <v>TI</v>
      </c>
      <c r="C12" s="120" t="str">
        <f>VLOOKUP(Table13673456[[#This Row],[Indicator no.]],'[16]2A OP indicators List_23Aug2020'!$F:$H,3,FALSE)</f>
        <v>Women-owned or -led SME loan accounts opened or women-owned or -led SME end borrowers reached (number)</v>
      </c>
      <c r="D12" s="181">
        <v>258</v>
      </c>
    </row>
    <row r="13" spans="1:4" customFormat="1" ht="27.6" x14ac:dyDescent="0.3">
      <c r="A13" s="179" t="s">
        <v>245</v>
      </c>
      <c r="B13" s="114" t="str">
        <f>VLOOKUP(Table13673456[[#This Row],[Indicator no.]],'[16]2A OP indicators List_23Aug2020'!$F:$H,2,FALSE)</f>
        <v>TI</v>
      </c>
      <c r="C13" s="120" t="str">
        <f>VLOOKUP(Table13673456[[#This Row],[Indicator no.]],'[16]2A OP indicators List_23Aug2020'!$F:$H,3,FALSE)</f>
        <v>Dedicated crisis-responding social assistance schemes for women and girls implemented or established (number) </v>
      </c>
      <c r="D13" s="181">
        <v>1</v>
      </c>
    </row>
    <row r="14" spans="1:4" customFormat="1" ht="27.6" x14ac:dyDescent="0.3">
      <c r="A14" s="179" t="s">
        <v>323</v>
      </c>
      <c r="B14" s="114" t="str">
        <f>VLOOKUP(Table13673456[[#This Row],[Indicator no.]],'[16]2A OP indicators List_23Aug2020'!$F:$H,2,FALSE)</f>
        <v>TI</v>
      </c>
      <c r="C14" s="120" t="str">
        <f>VLOOKUP(Table13673456[[#This Row],[Indicator no.]],'[16]2A OP indicators List_23Aug2020'!$F:$H,3,FALSE)</f>
        <v>Measures supported in implementation that promote resilience and responsiveness to economic shocks in a timely manner (number) </v>
      </c>
      <c r="D14" s="181">
        <v>2</v>
      </c>
    </row>
    <row r="15" spans="1:4" customFormat="1" ht="14.4" x14ac:dyDescent="0.3">
      <c r="A15" s="178" t="s">
        <v>337</v>
      </c>
      <c r="B15" s="114"/>
      <c r="C15" s="120"/>
      <c r="D15" s="181"/>
    </row>
    <row r="16" spans="1:4" customFormat="1" ht="14.4" x14ac:dyDescent="0.3">
      <c r="A16" s="179">
        <v>1.1000000000000001</v>
      </c>
      <c r="B16" s="114" t="str">
        <f>VLOOKUP(Table13673456[[#This Row],[Indicator no.]],'[16]2A OP indicators List_23Aug2020'!$F:$H,2,FALSE)</f>
        <v>RFI</v>
      </c>
      <c r="C16" s="120" t="str">
        <f>VLOOKUP(Table13673456[[#This Row],[Indicator no.]],'[16]2A OP indicators List_23Aug2020'!$F:$H,3,FALSE)</f>
        <v>People benefiting from improved health services, education services, or social protection (number)</v>
      </c>
      <c r="D16" s="181">
        <v>750</v>
      </c>
    </row>
    <row r="17" spans="1:4" customFormat="1" ht="14.4" x14ac:dyDescent="0.3">
      <c r="A17" s="179">
        <v>1.2</v>
      </c>
      <c r="B17" s="114" t="str">
        <f>VLOOKUP(Table13673456[[#This Row],[Indicator no.]],'[16]2A OP indicators List_23Aug2020'!$F:$H,2,FALSE)</f>
        <v>RFI</v>
      </c>
      <c r="C17" s="120" t="str">
        <f>VLOOKUP(Table13673456[[#This Row],[Indicator no.]],'[16]2A OP indicators List_23Aug2020'!$F:$H,3,FALSE)</f>
        <v>Jobs generated (number)</v>
      </c>
      <c r="D17" s="181">
        <v>93.243220338983051</v>
      </c>
    </row>
    <row r="18" spans="1:4" customFormat="1" ht="14.4" x14ac:dyDescent="0.3">
      <c r="A18" s="179">
        <v>2.2999999999999998</v>
      </c>
      <c r="B18" s="114" t="str">
        <f>VLOOKUP(Table13673456[[#This Row],[Indicator no.]],'[16]2A OP indicators List_23Aug2020'!$F:$H,2,FALSE)</f>
        <v>RFI</v>
      </c>
      <c r="C18" s="120" t="str">
        <f>VLOOKUP(Table13673456[[#This Row],[Indicator no.]],'[16]2A OP indicators List_23Aug2020'!$F:$H,3,FALSE)</f>
        <v>Women represented in decision-making structures and processes (number) </v>
      </c>
      <c r="D18" s="181">
        <v>170</v>
      </c>
    </row>
    <row r="19" spans="1:4" customFormat="1" ht="27.6" x14ac:dyDescent="0.3">
      <c r="A19" s="179">
        <v>2.5</v>
      </c>
      <c r="B19" s="114" t="str">
        <f>VLOOKUP(Table13673456[[#This Row],[Indicator no.]],'[16]2A OP indicators List_23Aug2020'!$F:$H,2,FALSE)</f>
        <v>RFI</v>
      </c>
      <c r="C19" s="120" t="str">
        <f>VLOOKUP(Table13673456[[#This Row],[Indicator no.]],'[16]2A OP indicators List_23Aug2020'!$F:$H,3,FALSE)</f>
        <v>Women and girls with increased resilience to climate change, disasters, and other external shocks (number) </v>
      </c>
      <c r="D19" s="181">
        <v>41708</v>
      </c>
    </row>
    <row r="20" spans="1:4" customFormat="1" ht="14.4" x14ac:dyDescent="0.3">
      <c r="A20" s="179">
        <v>3.2</v>
      </c>
      <c r="B20" s="114" t="str">
        <f>VLOOKUP(Table13673456[[#This Row],[Indicator no.]],'[16]2A OP indicators List_23Aug2020'!$F:$H,2,FALSE)</f>
        <v>RFI</v>
      </c>
      <c r="C20" s="120" t="str">
        <f>VLOOKUP(Table13673456[[#This Row],[Indicator no.]],'[16]2A OP indicators List_23Aug2020'!$F:$H,3,FALSE)</f>
        <v>People with strengthened climate and disaster resilience (number)</v>
      </c>
      <c r="D20" s="181">
        <v>71780</v>
      </c>
    </row>
    <row r="21" spans="1:4" customFormat="1" ht="14.4" x14ac:dyDescent="0.3">
      <c r="A21" s="179">
        <v>5.0999999999999996</v>
      </c>
      <c r="B21" s="114" t="str">
        <f>VLOOKUP(Table13673456[[#This Row],[Indicator no.]],'[16]2A OP indicators List_23Aug2020'!$F:$H,2,FALSE)</f>
        <v>RFI</v>
      </c>
      <c r="C21" s="120" t="str">
        <f>VLOOKUP(Table13673456[[#This Row],[Indicator no.]],'[16]2A OP indicators List_23Aug2020'!$F:$H,3,FALSE)</f>
        <v>People benefiting from increased rural investment (number)</v>
      </c>
      <c r="D21" s="181">
        <v>71780</v>
      </c>
    </row>
    <row r="22" spans="1:4" customFormat="1" ht="14.4" x14ac:dyDescent="0.3">
      <c r="A22" s="179">
        <v>5.3</v>
      </c>
      <c r="B22" s="114" t="str">
        <f>VLOOKUP(Table13673456[[#This Row],[Indicator no.]],'[16]2A OP indicators List_23Aug2020'!$F:$H,2,FALSE)</f>
        <v>RFI</v>
      </c>
      <c r="C22" s="120" t="str">
        <f>VLOOKUP(Table13673456[[#This Row],[Indicator no.]],'[16]2A OP indicators List_23Aug2020'!$F:$H,3,FALSE)</f>
        <v>Land with higher productivity (hectares)</v>
      </c>
      <c r="D22" s="181">
        <v>16100</v>
      </c>
    </row>
    <row r="23" spans="1:4" customFormat="1" ht="14.4" x14ac:dyDescent="0.3">
      <c r="A23" s="179">
        <v>6.2</v>
      </c>
      <c r="B23" s="114" t="str">
        <f>VLOOKUP(Table13673456[[#This Row],[Indicator no.]],'[16]2A OP indicators List_23Aug2020'!$F:$H,2,FALSE)</f>
        <v>RFI</v>
      </c>
      <c r="C23" s="120" t="str">
        <f>VLOOKUP(Table13673456[[#This Row],[Indicator no.]],'[16]2A OP indicators List_23Aug2020'!$F:$H,3,FALSE)</f>
        <v>Entities with improved service delivery (number) </v>
      </c>
      <c r="D23" s="181">
        <v>2</v>
      </c>
    </row>
    <row r="24" spans="1:4" customFormat="1" ht="27.6" x14ac:dyDescent="0.3">
      <c r="A24" s="179" t="s">
        <v>309</v>
      </c>
      <c r="B24" s="114" t="str">
        <f>VLOOKUP(Table13673456[[#This Row],[Indicator no.]],'[16]2A OP indicators List_23Aug2020'!$F:$H,2,FALSE)</f>
        <v>TI</v>
      </c>
      <c r="C24" s="120" t="str">
        <f>VLOOKUP(Table13673456[[#This Row],[Indicator no.]],'[16]2A OP indicators List_23Aug2020'!$F:$H,3,FALSE)</f>
        <v>Community-based initiatives to build resilience of women and girls to external shocks implemented (number)</v>
      </c>
      <c r="D24" s="181">
        <v>1</v>
      </c>
    </row>
    <row r="25" spans="1:4" customFormat="1" ht="14.4" x14ac:dyDescent="0.3">
      <c r="A25" s="179" t="s">
        <v>321</v>
      </c>
      <c r="B25" s="114" t="str">
        <f>VLOOKUP(Table13673456[[#This Row],[Indicator no.]],'[16]2A OP indicators List_23Aug2020'!$F:$H,2,FALSE)</f>
        <v>TI</v>
      </c>
      <c r="C25" s="120" t="str">
        <f>VLOOKUP(Table13673456[[#This Row],[Indicator no.]],'[16]2A OP indicators List_23Aug2020'!$F:$H,3,FALSE)</f>
        <v>Additional climate finance mobilized ($) </v>
      </c>
      <c r="D25" s="181">
        <v>0</v>
      </c>
    </row>
    <row r="26" spans="1:4" customFormat="1" ht="14.4" x14ac:dyDescent="0.3">
      <c r="A26" s="179" t="s">
        <v>322</v>
      </c>
      <c r="B26" s="114" t="str">
        <f>VLOOKUP(Table13673456[[#This Row],[Indicator no.]],'[16]2A OP indicators List_23Aug2020'!$F:$H,2,FALSE)</f>
        <v>TI</v>
      </c>
      <c r="C26" s="120" t="str">
        <f>VLOOKUP(Table13673456[[#This Row],[Indicator no.]],'[16]2A OP indicators List_23Aug2020'!$F:$H,3,FALSE)</f>
        <v>Area with reduced flood risk (hectares) </v>
      </c>
      <c r="D26" s="181">
        <v>16100</v>
      </c>
    </row>
    <row r="27" spans="1:4" customFormat="1" ht="27.6" x14ac:dyDescent="0.3">
      <c r="A27" s="179" t="s">
        <v>310</v>
      </c>
      <c r="B27" s="114" t="str">
        <f>VLOOKUP(Table13673456[[#This Row],[Indicator no.]],'[16]2A OP indicators List_23Aug2020'!$F:$H,2,FALSE)</f>
        <v>TI</v>
      </c>
      <c r="C27" s="120" t="str">
        <f>VLOOKUP(Table13673456[[#This Row],[Indicator no.]],'[16]2A OP indicators List_23Aug2020'!$F:$H,3,FALSE)</f>
        <v>Gender-inclusive climate and disaster resilience capacity development initiatives implemented (number) </v>
      </c>
      <c r="D27" s="181">
        <v>1</v>
      </c>
    </row>
    <row r="28" spans="1:4" customFormat="1" ht="27.6" x14ac:dyDescent="0.3">
      <c r="A28" s="179" t="s">
        <v>247</v>
      </c>
      <c r="B28" s="114" t="str">
        <f>VLOOKUP(Table13673456[[#This Row],[Indicator no.]],'[16]2A OP indicators List_23Aug2020'!$F:$H,2,FALSE)</f>
        <v>TI</v>
      </c>
      <c r="C28" s="120" t="str">
        <f>VLOOKUP(Table13673456[[#This Row],[Indicator no.]],'[16]2A OP indicators List_23Aug2020'!$F:$H,3,FALSE)</f>
        <v>National and subnational disaster risk reduction and/or management plans supported in implementation (number) </v>
      </c>
      <c r="D28" s="181">
        <v>50</v>
      </c>
    </row>
    <row r="29" spans="1:4" customFormat="1" ht="14.4" x14ac:dyDescent="0.3">
      <c r="A29" s="179" t="s">
        <v>257</v>
      </c>
      <c r="B29" s="114" t="str">
        <f>VLOOKUP(Table13673456[[#This Row],[Indicator no.]],'[16]2A OP indicators List_23Aug2020'!$F:$H,2,FALSE)</f>
        <v>TI</v>
      </c>
      <c r="C29" s="120" t="str">
        <f>VLOOKUP(Table13673456[[#This Row],[Indicator no.]],'[16]2A OP indicators List_23Aug2020'!$F:$H,3,FALSE)</f>
        <v>New and existing infrastructure assets made climate and disaster resilient (number)</v>
      </c>
      <c r="D29" s="181">
        <v>6</v>
      </c>
    </row>
    <row r="30" spans="1:4" customFormat="1" ht="14.4" x14ac:dyDescent="0.3">
      <c r="A30" s="179" t="s">
        <v>234</v>
      </c>
      <c r="B30" s="114" t="str">
        <f>VLOOKUP(Table13673456[[#This Row],[Indicator no.]],'[16]2A OP indicators List_23Aug2020'!$F:$H,2,FALSE)</f>
        <v>TI</v>
      </c>
      <c r="C30" s="120" t="str">
        <f>VLOOKUP(Table13673456[[#This Row],[Indicator no.]],'[16]2A OP indicators List_23Aug2020'!$F:$H,3,FALSE)</f>
        <v>Rural infrastructure assets established or improved (number)</v>
      </c>
      <c r="D30" s="181">
        <v>6</v>
      </c>
    </row>
    <row r="31" spans="1:4" customFormat="1" ht="27.6" x14ac:dyDescent="0.3">
      <c r="A31" s="179" t="s">
        <v>325</v>
      </c>
      <c r="B31" s="114" t="str">
        <f>VLOOKUP(Table13673456[[#This Row],[Indicator no.]],'[16]2A OP indicators List_23Aug2020'!$F:$H,2,FALSE)</f>
        <v>TI</v>
      </c>
      <c r="C31" s="120" t="str">
        <f>VLOOKUP(Table13673456[[#This Row],[Indicator no.]],'[16]2A OP indicators List_23Aug2020'!$F:$H,3,FALSE)</f>
        <v>Measures to improve the efficiency and/or productivity of cross-border connectivity supported in implementation (number) </v>
      </c>
      <c r="D31" s="181">
        <v>0</v>
      </c>
    </row>
    <row r="32" spans="1:4" customFormat="1" ht="14.4" x14ac:dyDescent="0.3">
      <c r="A32" s="178" t="s">
        <v>338</v>
      </c>
      <c r="B32" s="114"/>
      <c r="C32" s="120"/>
      <c r="D32" s="181"/>
    </row>
    <row r="33" spans="1:4" customFormat="1" ht="14.4" x14ac:dyDescent="0.3">
      <c r="A33" s="179">
        <v>1.2</v>
      </c>
      <c r="B33" s="114" t="str">
        <f>VLOOKUP(Table13673456[[#This Row],[Indicator no.]],'[16]2A OP indicators List_23Aug2020'!$F:$H,2,FALSE)</f>
        <v>RFI</v>
      </c>
      <c r="C33" s="120" t="str">
        <f>VLOOKUP(Table13673456[[#This Row],[Indicator no.]],'[16]2A OP indicators List_23Aug2020'!$F:$H,3,FALSE)</f>
        <v>Jobs generated (number)</v>
      </c>
      <c r="D33" s="181">
        <v>18</v>
      </c>
    </row>
    <row r="34" spans="1:4" customFormat="1" ht="14.4" x14ac:dyDescent="0.3">
      <c r="A34" s="179">
        <v>1.3</v>
      </c>
      <c r="B34" s="114" t="str">
        <f>VLOOKUP(Table13673456[[#This Row],[Indicator no.]],'[16]2A OP indicators List_23Aug2020'!$F:$H,2,FALSE)</f>
        <v>RFI</v>
      </c>
      <c r="C34" s="120" t="str">
        <f>VLOOKUP(Table13673456[[#This Row],[Indicator no.]],'[16]2A OP indicators List_23Aug2020'!$F:$H,3,FALSE)</f>
        <v>Poor and vulnerable people with improved standards of living (number)</v>
      </c>
      <c r="D34" s="181">
        <v>273350</v>
      </c>
    </row>
    <row r="35" spans="1:4" customFormat="1" ht="14.4" x14ac:dyDescent="0.3">
      <c r="A35" s="179">
        <v>2.1</v>
      </c>
      <c r="B35" s="114" t="str">
        <f>VLOOKUP(Table13673456[[#This Row],[Indicator no.]],'[16]2A OP indicators List_23Aug2020'!$F:$H,2,FALSE)</f>
        <v>RFI</v>
      </c>
      <c r="C35" s="120" t="str">
        <f>VLOOKUP(Table13673456[[#This Row],[Indicator no.]],'[16]2A OP indicators List_23Aug2020'!$F:$H,3,FALSE)</f>
        <v>Skilled jobs for women generated (number) </v>
      </c>
      <c r="D35" s="181">
        <v>4</v>
      </c>
    </row>
    <row r="36" spans="1:4" customFormat="1" ht="14.4" x14ac:dyDescent="0.3">
      <c r="A36" s="179">
        <v>5.0999999999999996</v>
      </c>
      <c r="B36" s="114" t="str">
        <f>VLOOKUP(Table13673456[[#This Row],[Indicator no.]],'[16]2A OP indicators List_23Aug2020'!$F:$H,2,FALSE)</f>
        <v>RFI</v>
      </c>
      <c r="C36" s="120" t="str">
        <f>VLOOKUP(Table13673456[[#This Row],[Indicator no.]],'[16]2A OP indicators List_23Aug2020'!$F:$H,3,FALSE)</f>
        <v>People benefiting from increased rural investment (number)</v>
      </c>
      <c r="D36" s="181">
        <v>781000</v>
      </c>
    </row>
    <row r="37" spans="1:4" customFormat="1" ht="14.4" x14ac:dyDescent="0.3">
      <c r="A37" s="179">
        <v>6.2</v>
      </c>
      <c r="B37" s="114" t="str">
        <f>VLOOKUP(Table13673456[[#This Row],[Indicator no.]],'[16]2A OP indicators List_23Aug2020'!$F:$H,2,FALSE)</f>
        <v>RFI</v>
      </c>
      <c r="C37" s="120" t="str">
        <f>VLOOKUP(Table13673456[[#This Row],[Indicator no.]],'[16]2A OP indicators List_23Aug2020'!$F:$H,3,FALSE)</f>
        <v>Entities with improved service delivery (number) </v>
      </c>
      <c r="D37" s="181">
        <v>1</v>
      </c>
    </row>
    <row r="38" spans="1:4" customFormat="1" ht="14.4" x14ac:dyDescent="0.3">
      <c r="A38" s="179" t="s">
        <v>218</v>
      </c>
      <c r="B38" s="114" t="str">
        <f>VLOOKUP(Table13673456[[#This Row],[Indicator no.]],'[16]2A OP indicators List_23Aug2020'!$F:$H,2,FALSE)</f>
        <v>TI</v>
      </c>
      <c r="C38" s="120" t="str">
        <f>VLOOKUP(Table13673456[[#This Row],[Indicator no.]],'[16]2A OP indicators List_23Aug2020'!$F:$H,3,FALSE)</f>
        <v>Measures on gender equality supported in implementation (number)</v>
      </c>
      <c r="D38" s="181">
        <v>2</v>
      </c>
    </row>
    <row r="39" spans="1:4" customFormat="1" ht="14.4" x14ac:dyDescent="0.3">
      <c r="A39" s="179" t="s">
        <v>321</v>
      </c>
      <c r="B39" s="114" t="str">
        <f>VLOOKUP(Table13673456[[#This Row],[Indicator no.]],'[16]2A OP indicators List_23Aug2020'!$F:$H,2,FALSE)</f>
        <v>TI</v>
      </c>
      <c r="C39" s="120" t="str">
        <f>VLOOKUP(Table13673456[[#This Row],[Indicator no.]],'[16]2A OP indicators List_23Aug2020'!$F:$H,3,FALSE)</f>
        <v>Additional climate finance mobilized ($) </v>
      </c>
      <c r="D39" s="181">
        <v>0</v>
      </c>
    </row>
    <row r="40" spans="1:4" customFormat="1" ht="14.4" x14ac:dyDescent="0.3">
      <c r="A40" s="179" t="s">
        <v>257</v>
      </c>
      <c r="B40" s="114" t="str">
        <f>VLOOKUP(Table13673456[[#This Row],[Indicator no.]],'[16]2A OP indicators List_23Aug2020'!$F:$H,2,FALSE)</f>
        <v>TI</v>
      </c>
      <c r="C40" s="120" t="str">
        <f>VLOOKUP(Table13673456[[#This Row],[Indicator no.]],'[16]2A OP indicators List_23Aug2020'!$F:$H,3,FALSE)</f>
        <v>New and existing infrastructure assets made climate and disaster resilient (number)</v>
      </c>
      <c r="D40" s="181">
        <v>4</v>
      </c>
    </row>
    <row r="41" spans="1:4" customFormat="1" ht="14.4" x14ac:dyDescent="0.3">
      <c r="A41" s="179" t="s">
        <v>234</v>
      </c>
      <c r="B41" s="114" t="str">
        <f>VLOOKUP(Table13673456[[#This Row],[Indicator no.]],'[16]2A OP indicators List_23Aug2020'!$F:$H,2,FALSE)</f>
        <v>TI</v>
      </c>
      <c r="C41" s="120" t="str">
        <f>VLOOKUP(Table13673456[[#This Row],[Indicator no.]],'[16]2A OP indicators List_23Aug2020'!$F:$H,3,FALSE)</f>
        <v>Rural infrastructure assets established or improved (number)</v>
      </c>
      <c r="D41" s="181">
        <v>4</v>
      </c>
    </row>
    <row r="42" spans="1:4" customFormat="1" ht="27.6" x14ac:dyDescent="0.3">
      <c r="A42" s="179" t="s">
        <v>220</v>
      </c>
      <c r="B42" s="114" t="str">
        <f>VLOOKUP(Table13673456[[#This Row],[Indicator no.]],'[16]2A OP indicators List_23Aug2020'!$F:$H,2,FALSE)</f>
        <v>TI</v>
      </c>
      <c r="C42" s="120" t="str">
        <f>VLOOKUP(Table13673456[[#This Row],[Indicator no.]],'[16]2A OP indicators List_23Aug2020'!$F:$H,3,FALSE)</f>
        <v>Government officials with increased capacity to design, implement, monitor, and evaluate relevant measures (number)</v>
      </c>
      <c r="D42" s="181">
        <v>18</v>
      </c>
    </row>
    <row r="43" spans="1:4" customFormat="1" ht="14.4" x14ac:dyDescent="0.3">
      <c r="A43" s="179" t="s">
        <v>283</v>
      </c>
      <c r="B43" s="114" t="str">
        <f>VLOOKUP(Table13673456[[#This Row],[Indicator no.]],'[16]2A OP indicators List_23Aug2020'!$F:$H,2,FALSE)</f>
        <v>TI</v>
      </c>
      <c r="C43" s="120" t="str">
        <f>VLOOKUP(Table13673456[[#This Row],[Indicator no.]],'[16]2A OP indicators List_23Aug2020'!$F:$H,3,FALSE)</f>
        <v>Transport and ICT connectivity assets established or improved (number)</v>
      </c>
      <c r="D43" s="181">
        <v>1</v>
      </c>
    </row>
    <row r="44" spans="1:4" customFormat="1" ht="14.4" x14ac:dyDescent="0.3">
      <c r="A44" s="178" t="s">
        <v>339</v>
      </c>
      <c r="B44" s="114"/>
      <c r="C44" s="120"/>
      <c r="D44" s="181"/>
    </row>
    <row r="45" spans="1:4" customFormat="1" ht="14.4" x14ac:dyDescent="0.3">
      <c r="A45" s="179">
        <v>6.1</v>
      </c>
      <c r="B45" s="114" t="str">
        <f>VLOOKUP(Table13673456[[#This Row],[Indicator no.]],'[16]2A OP indicators List_23Aug2020'!$F:$H,2,FALSE)</f>
        <v>RFI</v>
      </c>
      <c r="C45" s="120" t="str">
        <f>VLOOKUP(Table13673456[[#This Row],[Indicator no.]],'[16]2A OP indicators List_23Aug2020'!$F:$H,3,FALSE)</f>
        <v>Entities with improved management functions and financial stability (number) </v>
      </c>
      <c r="D45" s="181">
        <v>39</v>
      </c>
    </row>
    <row r="46" spans="1:4" customFormat="1" ht="14.4" x14ac:dyDescent="0.3">
      <c r="A46" s="179" t="s">
        <v>218</v>
      </c>
      <c r="B46" s="114" t="str">
        <f>VLOOKUP(Table13673456[[#This Row],[Indicator no.]],'[16]2A OP indicators List_23Aug2020'!$F:$H,2,FALSE)</f>
        <v>TI</v>
      </c>
      <c r="C46" s="120" t="str">
        <f>VLOOKUP(Table13673456[[#This Row],[Indicator no.]],'[16]2A OP indicators List_23Aug2020'!$F:$H,3,FALSE)</f>
        <v>Measures on gender equality supported in implementation (number)</v>
      </c>
      <c r="D46" s="181">
        <v>5</v>
      </c>
    </row>
    <row r="47" spans="1:4" customFormat="1" ht="27.6" x14ac:dyDescent="0.3">
      <c r="A47" s="179" t="s">
        <v>324</v>
      </c>
      <c r="B47" s="114" t="str">
        <f>VLOOKUP(Table13673456[[#This Row],[Indicator no.]],'[16]2A OP indicators List_23Aug2020'!$F:$H,2,FALSE)</f>
        <v>TI</v>
      </c>
      <c r="C47" s="120" t="str">
        <f>VLOOKUP(Table13673456[[#This Row],[Indicator no.]],'[16]2A OP indicators List_23Aug2020'!$F:$H,3,FALSE)</f>
        <v>Transparency and accountability measures in procurement and financial management supported in implementation (number) </v>
      </c>
      <c r="D47" s="181">
        <v>3</v>
      </c>
    </row>
    <row r="48" spans="1:4" customFormat="1" ht="27.6" x14ac:dyDescent="0.3">
      <c r="A48" s="179" t="s">
        <v>300</v>
      </c>
      <c r="B48" s="114" t="str">
        <f>VLOOKUP(Table13673456[[#This Row],[Indicator no.]],'[16]2A OP indicators List_23Aug2020'!$F:$H,2,FALSE)</f>
        <v>TI</v>
      </c>
      <c r="C48" s="120" t="str">
        <f>VLOOKUP(Table13673456[[#This Row],[Indicator no.]],'[16]2A OP indicators List_23Aug2020'!$F:$H,3,FALSE)</f>
        <v>Measures supported in implementation to strengthen subnational entities' ability to better manage their public finances (number)</v>
      </c>
      <c r="D48" s="181">
        <v>3</v>
      </c>
    </row>
    <row r="49" spans="1:4" customFormat="1" ht="14.4" x14ac:dyDescent="0.3">
      <c r="A49" s="178" t="s">
        <v>340</v>
      </c>
      <c r="B49" s="114"/>
      <c r="C49" s="120"/>
      <c r="D49" s="181"/>
    </row>
    <row r="50" spans="1:4" customFormat="1" ht="14.4" x14ac:dyDescent="0.3">
      <c r="A50" s="179">
        <v>2.2000000000000002</v>
      </c>
      <c r="B50" s="114" t="str">
        <f>VLOOKUP(Table13673456[[#This Row],[Indicator no.]],'[16]2A OP indicators List_23Aug2020'!$F:$H,2,FALSE)</f>
        <v>RFI</v>
      </c>
      <c r="C50" s="120" t="str">
        <f>VLOOKUP(Table13673456[[#This Row],[Indicator no.]],'[16]2A OP indicators List_23Aug2020'!$F:$H,3,FALSE)</f>
        <v>Women and girls completing secondary and tertiary education, and/or other training (number)</v>
      </c>
      <c r="D50" s="181">
        <v>5100</v>
      </c>
    </row>
    <row r="51" spans="1:4" customFormat="1" ht="14.4" x14ac:dyDescent="0.3">
      <c r="A51" s="179">
        <v>2.2999999999999998</v>
      </c>
      <c r="B51" s="114" t="str">
        <f>VLOOKUP(Table13673456[[#This Row],[Indicator no.]],'[16]2A OP indicators List_23Aug2020'!$F:$H,2,FALSE)</f>
        <v>RFI</v>
      </c>
      <c r="C51" s="120" t="str">
        <f>VLOOKUP(Table13673456[[#This Row],[Indicator no.]],'[16]2A OP indicators List_23Aug2020'!$F:$H,3,FALSE)</f>
        <v>Women represented in decision-making structures and processes (number) </v>
      </c>
      <c r="D51" s="181">
        <v>48</v>
      </c>
    </row>
    <row r="52" spans="1:4" customFormat="1" ht="27.6" x14ac:dyDescent="0.3">
      <c r="A52" s="179">
        <v>2.5</v>
      </c>
      <c r="B52" s="114" t="str">
        <f>VLOOKUP(Table13673456[[#This Row],[Indicator no.]],'[16]2A OP indicators List_23Aug2020'!$F:$H,2,FALSE)</f>
        <v>RFI</v>
      </c>
      <c r="C52" s="120" t="str">
        <f>VLOOKUP(Table13673456[[#This Row],[Indicator no.]],'[16]2A OP indicators List_23Aug2020'!$F:$H,3,FALSE)</f>
        <v>Women and girls with increased resilience to climate change, disasters, and other external shocks (number) </v>
      </c>
      <c r="D52" s="181">
        <v>58844</v>
      </c>
    </row>
    <row r="53" spans="1:4" customFormat="1" ht="14.4" x14ac:dyDescent="0.3">
      <c r="A53" s="179">
        <v>3.2</v>
      </c>
      <c r="B53" s="114" t="str">
        <f>VLOOKUP(Table13673456[[#This Row],[Indicator no.]],'[16]2A OP indicators List_23Aug2020'!$F:$H,2,FALSE)</f>
        <v>RFI</v>
      </c>
      <c r="C53" s="120" t="str">
        <f>VLOOKUP(Table13673456[[#This Row],[Indicator no.]],'[16]2A OP indicators List_23Aug2020'!$F:$H,3,FALSE)</f>
        <v>People with strengthened climate and disaster resilience (number)</v>
      </c>
      <c r="D53" s="181">
        <v>115529</v>
      </c>
    </row>
    <row r="54" spans="1:4" customFormat="1" ht="14.4" x14ac:dyDescent="0.3">
      <c r="A54" s="179">
        <v>5.0999999999999996</v>
      </c>
      <c r="B54" s="114" t="str">
        <f>VLOOKUP(Table13673456[[#This Row],[Indicator no.]],'[16]2A OP indicators List_23Aug2020'!$F:$H,2,FALSE)</f>
        <v>RFI</v>
      </c>
      <c r="C54" s="120" t="str">
        <f>VLOOKUP(Table13673456[[#This Row],[Indicator no.]],'[16]2A OP indicators List_23Aug2020'!$F:$H,3,FALSE)</f>
        <v>People benefiting from increased rural investment (number)</v>
      </c>
      <c r="D54" s="181">
        <v>115529</v>
      </c>
    </row>
    <row r="55" spans="1:4" customFormat="1" ht="14.4" x14ac:dyDescent="0.3">
      <c r="A55" s="179">
        <v>5.3</v>
      </c>
      <c r="B55" s="114" t="str">
        <f>VLOOKUP(Table13673456[[#This Row],[Indicator no.]],'[16]2A OP indicators List_23Aug2020'!$F:$H,2,FALSE)</f>
        <v>RFI</v>
      </c>
      <c r="C55" s="120" t="str">
        <f>VLOOKUP(Table13673456[[#This Row],[Indicator no.]],'[16]2A OP indicators List_23Aug2020'!$F:$H,3,FALSE)</f>
        <v>Land with higher productivity (hectares)</v>
      </c>
      <c r="D55" s="181">
        <v>55046</v>
      </c>
    </row>
    <row r="56" spans="1:4" customFormat="1" ht="14.4" x14ac:dyDescent="0.3">
      <c r="A56" s="179" t="s">
        <v>321</v>
      </c>
      <c r="B56" s="114" t="str">
        <f>VLOOKUP(Table13673456[[#This Row],[Indicator no.]],'[16]2A OP indicators List_23Aug2020'!$F:$H,2,FALSE)</f>
        <v>TI</v>
      </c>
      <c r="C56" s="120" t="str">
        <f>VLOOKUP(Table13673456[[#This Row],[Indicator no.]],'[16]2A OP indicators List_23Aug2020'!$F:$H,3,FALSE)</f>
        <v>Additional climate finance mobilized ($) </v>
      </c>
      <c r="D56" s="181">
        <v>0</v>
      </c>
    </row>
    <row r="57" spans="1:4" customFormat="1" ht="14.4" x14ac:dyDescent="0.3">
      <c r="A57" s="179" t="s">
        <v>257</v>
      </c>
      <c r="B57" s="114" t="str">
        <f>VLOOKUP(Table13673456[[#This Row],[Indicator no.]],'[16]2A OP indicators List_23Aug2020'!$F:$H,2,FALSE)</f>
        <v>TI</v>
      </c>
      <c r="C57" s="120" t="str">
        <f>VLOOKUP(Table13673456[[#This Row],[Indicator no.]],'[16]2A OP indicators List_23Aug2020'!$F:$H,3,FALSE)</f>
        <v>New and existing infrastructure assets made climate and disaster resilient (number)</v>
      </c>
      <c r="D57" s="181">
        <v>2</v>
      </c>
    </row>
    <row r="58" spans="1:4" customFormat="1" ht="14.4" x14ac:dyDescent="0.3">
      <c r="A58" s="179" t="s">
        <v>234</v>
      </c>
      <c r="B58" s="114" t="str">
        <f>VLOOKUP(Table13673456[[#This Row],[Indicator no.]],'[16]2A OP indicators List_23Aug2020'!$F:$H,2,FALSE)</f>
        <v>TI</v>
      </c>
      <c r="C58" s="120" t="str">
        <f>VLOOKUP(Table13673456[[#This Row],[Indicator no.]],'[16]2A OP indicators List_23Aug2020'!$F:$H,3,FALSE)</f>
        <v>Rural infrastructure assets established or improved (number)</v>
      </c>
      <c r="D58" s="181">
        <v>19</v>
      </c>
    </row>
    <row r="59" spans="1:4" ht="16.05" customHeight="1" x14ac:dyDescent="0.3">
      <c r="A59" s="126" t="s">
        <v>236</v>
      </c>
      <c r="B59" s="126"/>
      <c r="C59" s="126"/>
      <c r="D59" s="183"/>
    </row>
    <row r="60" spans="1:4" customFormat="1" ht="14.4" x14ac:dyDescent="0.3">
      <c r="A60" s="178" t="s">
        <v>335</v>
      </c>
      <c r="B60" s="114"/>
      <c r="C60" s="120"/>
      <c r="D60" s="181"/>
    </row>
    <row r="61" spans="1:4" customFormat="1" ht="27.6" x14ac:dyDescent="0.3">
      <c r="A61" s="179" t="s">
        <v>320</v>
      </c>
      <c r="B61" s="114" t="str">
        <f>VLOOKUP(Table13673456[[#This Row],[Indicator no.]],'[16]2A OP indicators List_23Aug2020'!$F:$H,2,FALSE)</f>
        <v>TI</v>
      </c>
      <c r="C61" s="120" t="str">
        <f>VLOOKUP(Table13673456[[#This Row],[Indicator no.]],'[16]2A OP indicators List_23Aug2020'!$F:$H,3,FALSE)</f>
        <v>Women-owned or -led SME loan accounts opened or women-owned or -led SME end borrowers reached (number)</v>
      </c>
      <c r="D61" s="181">
        <v>112073</v>
      </c>
    </row>
    <row r="62" spans="1:4" s="102" customFormat="1" ht="15" customHeight="1" x14ac:dyDescent="0.3">
      <c r="A62" s="126" t="s">
        <v>238</v>
      </c>
      <c r="B62" s="126"/>
      <c r="C62" s="126"/>
      <c r="D62" s="183"/>
    </row>
    <row r="63" spans="1:4" customFormat="1" ht="14.4" x14ac:dyDescent="0.3">
      <c r="A63" s="178" t="s">
        <v>341</v>
      </c>
      <c r="B63" s="114"/>
      <c r="C63" s="120"/>
      <c r="D63" s="181"/>
    </row>
    <row r="64" spans="1:4" customFormat="1" ht="27.6" x14ac:dyDescent="0.3">
      <c r="A64" s="179" t="s">
        <v>294</v>
      </c>
      <c r="B64" s="114" t="str">
        <f>VLOOKUP(Table13673456[[#This Row],[Indicator no.]],'[16]2A OP indicators List_23Aug2020'!$F:$H,2,FALSE)</f>
        <v>TI</v>
      </c>
      <c r="C64" s="120" t="str">
        <f>VLOOKUP(Table13673456[[#This Row],[Indicator no.]],'[16]2A OP indicators List_23Aug2020'!$F:$H,3,FALSE)</f>
        <v>Service delivery standards adopted and/or supported in implementation by government and/or private entities (number)</v>
      </c>
      <c r="D64" s="181">
        <v>3</v>
      </c>
    </row>
  </sheetData>
  <hyperlinks>
    <hyperlink ref="A2" r:id="rId1" xr:uid="{D65B6005-E3FC-4A51-8945-297B9A7B732A}"/>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3BCE-25DD-5241-9337-DF37A4889FEB}">
  <dimension ref="A1:G152"/>
  <sheetViews>
    <sheetView tabSelected="1" topLeftCell="A107" zoomScale="135" workbookViewId="0">
      <selection activeCell="A109" sqref="A109"/>
    </sheetView>
  </sheetViews>
  <sheetFormatPr defaultColWidth="10.796875" defaultRowHeight="15.6" x14ac:dyDescent="0.3"/>
  <cols>
    <col min="1" max="1" width="10.19921875" style="99" customWidth="1"/>
    <col min="2" max="2" width="8.5" style="99" customWidth="1"/>
    <col min="3" max="3" width="40" style="99" customWidth="1"/>
    <col min="4" max="4" width="13.296875" style="151" customWidth="1"/>
    <col min="5" max="7" width="10.796875" style="136"/>
    <col min="8" max="16384" width="10.796875" style="99"/>
  </cols>
  <sheetData>
    <row r="1" spans="1:7" x14ac:dyDescent="0.3">
      <c r="A1" s="107" t="s">
        <v>0</v>
      </c>
      <c r="E1" s="164"/>
      <c r="F1" s="164"/>
      <c r="G1" s="164"/>
    </row>
    <row r="2" spans="1:7" x14ac:dyDescent="0.3">
      <c r="A2" s="107"/>
      <c r="E2" s="164"/>
      <c r="F2" s="164"/>
      <c r="G2" s="164"/>
    </row>
    <row r="3" spans="1:7" x14ac:dyDescent="0.3">
      <c r="A3" s="156">
        <v>2019</v>
      </c>
      <c r="E3" s="164"/>
      <c r="F3" s="164"/>
      <c r="G3" s="164"/>
    </row>
    <row r="4" spans="1:7" x14ac:dyDescent="0.3">
      <c r="A4" s="157" t="s">
        <v>268</v>
      </c>
      <c r="B4" s="129" t="s">
        <v>201</v>
      </c>
      <c r="C4" s="129" t="s">
        <v>269</v>
      </c>
      <c r="D4" s="137" t="s">
        <v>270</v>
      </c>
      <c r="E4" s="137" t="s">
        <v>271</v>
      </c>
      <c r="F4" s="137" t="s">
        <v>272</v>
      </c>
      <c r="G4" s="130" t="s">
        <v>273</v>
      </c>
    </row>
    <row r="5" spans="1:7" x14ac:dyDescent="0.3">
      <c r="A5" s="131" t="s">
        <v>274</v>
      </c>
      <c r="B5" s="140"/>
      <c r="C5" s="141"/>
      <c r="D5" s="142"/>
      <c r="E5" s="142"/>
      <c r="F5" s="143"/>
      <c r="G5" s="132"/>
    </row>
    <row r="6" spans="1:7" ht="27.6" x14ac:dyDescent="0.3">
      <c r="A6" s="146">
        <v>1.1000000000000001</v>
      </c>
      <c r="B6" s="114" t="s">
        <v>206</v>
      </c>
      <c r="C6" s="120" t="s">
        <v>207</v>
      </c>
      <c r="D6" s="138">
        <v>3600000</v>
      </c>
      <c r="E6" s="144">
        <v>0</v>
      </c>
      <c r="F6" s="144">
        <v>0</v>
      </c>
      <c r="G6" s="133">
        <f>SUM(D6:F6)</f>
        <v>3600000</v>
      </c>
    </row>
    <row r="7" spans="1:7" x14ac:dyDescent="0.3">
      <c r="A7" s="146">
        <v>1.2</v>
      </c>
      <c r="B7" s="114" t="s">
        <v>206</v>
      </c>
      <c r="C7" s="120" t="s">
        <v>225</v>
      </c>
      <c r="D7" s="138">
        <v>17</v>
      </c>
      <c r="E7" s="144">
        <v>0</v>
      </c>
      <c r="F7" s="144">
        <v>0</v>
      </c>
      <c r="G7" s="133">
        <f t="shared" ref="G7:G33" si="0">SUM(D7:F7)</f>
        <v>17</v>
      </c>
    </row>
    <row r="8" spans="1:7" ht="27.6" x14ac:dyDescent="0.3">
      <c r="A8" s="146">
        <v>1.3</v>
      </c>
      <c r="B8" s="114" t="s">
        <v>206</v>
      </c>
      <c r="C8" s="120" t="s">
        <v>226</v>
      </c>
      <c r="D8" s="138">
        <v>2252.8000000000002</v>
      </c>
      <c r="E8" s="144">
        <v>0</v>
      </c>
      <c r="F8" s="144">
        <v>0</v>
      </c>
      <c r="G8" s="133">
        <f t="shared" si="0"/>
        <v>2252.8000000000002</v>
      </c>
    </row>
    <row r="9" spans="1:7" x14ac:dyDescent="0.3">
      <c r="A9" s="146" t="s">
        <v>211</v>
      </c>
      <c r="B9" s="114" t="s">
        <v>212</v>
      </c>
      <c r="C9" s="120" t="s">
        <v>213</v>
      </c>
      <c r="D9" s="138">
        <v>1</v>
      </c>
      <c r="E9" s="144">
        <v>0</v>
      </c>
      <c r="F9" s="144">
        <v>0</v>
      </c>
      <c r="G9" s="133">
        <f t="shared" si="0"/>
        <v>1</v>
      </c>
    </row>
    <row r="10" spans="1:7" x14ac:dyDescent="0.3">
      <c r="A10" s="131" t="s">
        <v>275</v>
      </c>
      <c r="B10" s="140"/>
      <c r="C10" s="141"/>
      <c r="D10" s="145"/>
      <c r="E10" s="144"/>
      <c r="F10" s="144"/>
      <c r="G10" s="133"/>
    </row>
    <row r="11" spans="1:7" x14ac:dyDescent="0.3">
      <c r="A11" s="146">
        <v>2.1</v>
      </c>
      <c r="B11" s="114" t="s">
        <v>206</v>
      </c>
      <c r="C11" s="120" t="s">
        <v>208</v>
      </c>
      <c r="D11" s="138">
        <f>1531+5</f>
        <v>1536</v>
      </c>
      <c r="E11" s="144">
        <v>0</v>
      </c>
      <c r="F11" s="144">
        <v>0</v>
      </c>
      <c r="G11" s="133">
        <f t="shared" si="0"/>
        <v>1536</v>
      </c>
    </row>
    <row r="12" spans="1:7" x14ac:dyDescent="0.3">
      <c r="A12" s="146">
        <v>2.4</v>
      </c>
      <c r="B12" s="114" t="s">
        <v>206</v>
      </c>
      <c r="C12" s="120" t="s">
        <v>227</v>
      </c>
      <c r="D12" s="138">
        <v>86777.663407102431</v>
      </c>
      <c r="E12" s="144">
        <v>0</v>
      </c>
      <c r="F12" s="144">
        <v>0</v>
      </c>
      <c r="G12" s="133">
        <f t="shared" si="0"/>
        <v>86777.663407102431</v>
      </c>
    </row>
    <row r="13" spans="1:7" ht="27.6" x14ac:dyDescent="0.3">
      <c r="A13" s="146" t="s">
        <v>214</v>
      </c>
      <c r="B13" s="114" t="s">
        <v>212</v>
      </c>
      <c r="C13" s="120" t="s">
        <v>215</v>
      </c>
      <c r="D13" s="138">
        <f>17906+60</f>
        <v>17966</v>
      </c>
      <c r="E13" s="144">
        <v>0</v>
      </c>
      <c r="F13" s="144">
        <v>8</v>
      </c>
      <c r="G13" s="133">
        <f t="shared" si="0"/>
        <v>17974</v>
      </c>
    </row>
    <row r="14" spans="1:7" ht="27.6" x14ac:dyDescent="0.3">
      <c r="A14" s="146" t="s">
        <v>230</v>
      </c>
      <c r="B14" s="114" t="s">
        <v>212</v>
      </c>
      <c r="C14" s="120" t="s">
        <v>231</v>
      </c>
      <c r="D14" s="138">
        <v>86777.663407102431</v>
      </c>
      <c r="E14" s="144"/>
      <c r="F14" s="144">
        <v>0</v>
      </c>
      <c r="G14" s="133">
        <f t="shared" si="0"/>
        <v>86777.663407102431</v>
      </c>
    </row>
    <row r="15" spans="1:7" ht="27.6" x14ac:dyDescent="0.3">
      <c r="A15" s="146" t="s">
        <v>216</v>
      </c>
      <c r="B15" s="114" t="s">
        <v>212</v>
      </c>
      <c r="C15" s="120" t="s">
        <v>217</v>
      </c>
      <c r="D15" s="138">
        <v>1</v>
      </c>
      <c r="E15" s="144">
        <v>0</v>
      </c>
      <c r="F15" s="144">
        <v>0</v>
      </c>
      <c r="G15" s="133">
        <f t="shared" si="0"/>
        <v>1</v>
      </c>
    </row>
    <row r="16" spans="1:7" ht="27.6" x14ac:dyDescent="0.3">
      <c r="A16" s="146" t="s">
        <v>232</v>
      </c>
      <c r="B16" s="114" t="s">
        <v>212</v>
      </c>
      <c r="C16" s="120" t="s">
        <v>233</v>
      </c>
      <c r="D16" s="138">
        <v>5</v>
      </c>
      <c r="E16" s="144"/>
      <c r="F16" s="144">
        <v>0</v>
      </c>
      <c r="G16" s="133">
        <f t="shared" si="0"/>
        <v>5</v>
      </c>
    </row>
    <row r="17" spans="1:7" ht="27.6" x14ac:dyDescent="0.3">
      <c r="A17" s="146" t="s">
        <v>218</v>
      </c>
      <c r="B17" s="114" t="s">
        <v>212</v>
      </c>
      <c r="C17" s="120" t="s">
        <v>219</v>
      </c>
      <c r="D17" s="138">
        <v>4</v>
      </c>
      <c r="E17" s="144">
        <v>0</v>
      </c>
      <c r="F17" s="144">
        <v>0</v>
      </c>
      <c r="G17" s="133">
        <f t="shared" si="0"/>
        <v>4</v>
      </c>
    </row>
    <row r="18" spans="1:7" ht="16.05" customHeight="1" x14ac:dyDescent="0.3">
      <c r="A18" s="146" t="s">
        <v>245</v>
      </c>
      <c r="B18" s="114" t="s">
        <v>212</v>
      </c>
      <c r="C18" s="120" t="s">
        <v>246</v>
      </c>
      <c r="D18" s="138">
        <v>0</v>
      </c>
      <c r="E18" s="144">
        <v>0</v>
      </c>
      <c r="F18" s="138">
        <v>1</v>
      </c>
      <c r="G18" s="133">
        <f t="shared" si="0"/>
        <v>1</v>
      </c>
    </row>
    <row r="19" spans="1:7" x14ac:dyDescent="0.3">
      <c r="A19" s="131" t="s">
        <v>276</v>
      </c>
      <c r="B19" s="140"/>
      <c r="C19" s="141"/>
      <c r="D19" s="142"/>
      <c r="E19" s="144"/>
      <c r="F19" s="144"/>
      <c r="G19" s="133"/>
    </row>
    <row r="20" spans="1:7" ht="27.6" x14ac:dyDescent="0.3">
      <c r="A20" s="146">
        <v>3.1</v>
      </c>
      <c r="B20" s="114" t="s">
        <v>206</v>
      </c>
      <c r="C20" s="120" t="s">
        <v>228</v>
      </c>
      <c r="D20" s="138">
        <v>4300</v>
      </c>
      <c r="E20" s="144">
        <v>0</v>
      </c>
      <c r="F20" s="144">
        <v>0</v>
      </c>
      <c r="G20" s="133">
        <f t="shared" si="0"/>
        <v>4300</v>
      </c>
    </row>
    <row r="21" spans="1:7" ht="27.6" x14ac:dyDescent="0.3">
      <c r="A21" s="146">
        <v>3.2</v>
      </c>
      <c r="B21" s="114" t="s">
        <v>206</v>
      </c>
      <c r="C21" s="120" t="s">
        <v>244</v>
      </c>
      <c r="D21" s="152">
        <v>0</v>
      </c>
      <c r="E21" s="144">
        <v>0</v>
      </c>
      <c r="F21" s="138">
        <v>542</v>
      </c>
      <c r="G21" s="133">
        <f t="shared" si="0"/>
        <v>542</v>
      </c>
    </row>
    <row r="22" spans="1:7" ht="27.6" x14ac:dyDescent="0.3">
      <c r="A22" s="146">
        <v>3.3</v>
      </c>
      <c r="B22" s="114" t="s">
        <v>206</v>
      </c>
      <c r="C22" s="120" t="s">
        <v>229</v>
      </c>
      <c r="D22" s="138">
        <v>374000.00000000006</v>
      </c>
      <c r="E22" s="144">
        <v>0</v>
      </c>
      <c r="F22" s="144">
        <v>0</v>
      </c>
      <c r="G22" s="133">
        <f t="shared" si="0"/>
        <v>374000.00000000006</v>
      </c>
    </row>
    <row r="23" spans="1:7" ht="16.05" customHeight="1" x14ac:dyDescent="0.3">
      <c r="A23" s="146" t="s">
        <v>247</v>
      </c>
      <c r="B23" s="114" t="s">
        <v>212</v>
      </c>
      <c r="C23" s="120" t="s">
        <v>248</v>
      </c>
      <c r="D23" s="144">
        <v>0</v>
      </c>
      <c r="E23" s="144">
        <v>0</v>
      </c>
      <c r="F23" s="138">
        <v>8</v>
      </c>
      <c r="G23" s="133">
        <f t="shared" si="0"/>
        <v>8</v>
      </c>
    </row>
    <row r="24" spans="1:7" x14ac:dyDescent="0.3">
      <c r="A24" s="131" t="s">
        <v>277</v>
      </c>
      <c r="B24" s="140"/>
      <c r="C24" s="141"/>
      <c r="D24" s="142"/>
      <c r="E24" s="144"/>
      <c r="F24" s="144"/>
      <c r="G24" s="133"/>
    </row>
    <row r="25" spans="1:7" ht="27.6" x14ac:dyDescent="0.3">
      <c r="A25" s="146">
        <v>5.0999999999999996</v>
      </c>
      <c r="B25" s="114" t="s">
        <v>206</v>
      </c>
      <c r="C25" s="120" t="s">
        <v>209</v>
      </c>
      <c r="D25" s="138">
        <f>1584000+46200</f>
        <v>1630200</v>
      </c>
      <c r="E25" s="144">
        <v>0</v>
      </c>
      <c r="F25" s="144">
        <v>0</v>
      </c>
      <c r="G25" s="133">
        <f t="shared" si="0"/>
        <v>1630200</v>
      </c>
    </row>
    <row r="26" spans="1:7" ht="27.6" x14ac:dyDescent="0.3">
      <c r="A26" s="146" t="s">
        <v>234</v>
      </c>
      <c r="B26" s="114" t="s">
        <v>212</v>
      </c>
      <c r="C26" s="120" t="s">
        <v>235</v>
      </c>
      <c r="D26" s="138">
        <v>1</v>
      </c>
      <c r="E26" s="144">
        <v>0</v>
      </c>
      <c r="F26" s="144">
        <v>0</v>
      </c>
      <c r="G26" s="133">
        <f t="shared" si="0"/>
        <v>1</v>
      </c>
    </row>
    <row r="27" spans="1:7" x14ac:dyDescent="0.3">
      <c r="A27" s="131" t="s">
        <v>278</v>
      </c>
      <c r="B27" s="140"/>
      <c r="C27" s="141"/>
      <c r="D27" s="145"/>
      <c r="E27" s="145"/>
      <c r="F27" s="145"/>
      <c r="G27" s="133"/>
    </row>
    <row r="28" spans="1:7" ht="27.6" x14ac:dyDescent="0.3">
      <c r="A28" s="146">
        <v>6.1</v>
      </c>
      <c r="B28" s="114" t="s">
        <v>206</v>
      </c>
      <c r="C28" s="120" t="s">
        <v>240</v>
      </c>
      <c r="D28" s="144">
        <v>0</v>
      </c>
      <c r="E28" s="144">
        <v>0</v>
      </c>
      <c r="F28" s="138">
        <f>14+19</f>
        <v>33</v>
      </c>
      <c r="G28" s="133">
        <f t="shared" si="0"/>
        <v>33</v>
      </c>
    </row>
    <row r="29" spans="1:7" ht="41.4" x14ac:dyDescent="0.3">
      <c r="A29" s="146" t="s">
        <v>220</v>
      </c>
      <c r="B29" s="114" t="s">
        <v>212</v>
      </c>
      <c r="C29" s="120" t="s">
        <v>221</v>
      </c>
      <c r="D29" s="138">
        <f>40588+44</f>
        <v>40632</v>
      </c>
      <c r="E29" s="144">
        <v>0</v>
      </c>
      <c r="F29" s="144">
        <f>203+45</f>
        <v>248</v>
      </c>
      <c r="G29" s="133">
        <f t="shared" si="0"/>
        <v>40880</v>
      </c>
    </row>
    <row r="30" spans="1:7" ht="41.4" x14ac:dyDescent="0.3">
      <c r="A30" s="146" t="s">
        <v>241</v>
      </c>
      <c r="B30" s="114" t="s">
        <v>212</v>
      </c>
      <c r="C30" s="120" t="s">
        <v>242</v>
      </c>
      <c r="D30" s="144">
        <v>0</v>
      </c>
      <c r="E30" s="144">
        <v>0</v>
      </c>
      <c r="F30" s="138">
        <v>2</v>
      </c>
      <c r="G30" s="133">
        <f t="shared" si="0"/>
        <v>2</v>
      </c>
    </row>
    <row r="31" spans="1:7" x14ac:dyDescent="0.3">
      <c r="A31" s="134" t="s">
        <v>279</v>
      </c>
      <c r="B31" s="140"/>
      <c r="C31" s="141"/>
      <c r="D31" s="142"/>
      <c r="E31" s="142"/>
      <c r="F31" s="142"/>
      <c r="G31" s="133"/>
    </row>
    <row r="32" spans="1:7" ht="55.2" x14ac:dyDescent="0.3">
      <c r="A32" s="146">
        <v>7.3</v>
      </c>
      <c r="B32" s="114" t="s">
        <v>206</v>
      </c>
      <c r="C32" s="120" t="s">
        <v>210</v>
      </c>
      <c r="D32" s="138">
        <v>2</v>
      </c>
      <c r="E32" s="144">
        <v>0</v>
      </c>
      <c r="F32" s="144">
        <v>0</v>
      </c>
      <c r="G32" s="133">
        <f t="shared" si="0"/>
        <v>2</v>
      </c>
    </row>
    <row r="33" spans="1:7" ht="41.4" x14ac:dyDescent="0.3">
      <c r="A33" s="147" t="s">
        <v>222</v>
      </c>
      <c r="B33" s="148" t="s">
        <v>212</v>
      </c>
      <c r="C33" s="149" t="s">
        <v>223</v>
      </c>
      <c r="D33" s="150">
        <v>3</v>
      </c>
      <c r="E33" s="139">
        <v>0</v>
      </c>
      <c r="F33" s="139">
        <v>0</v>
      </c>
      <c r="G33" s="135">
        <f t="shared" si="0"/>
        <v>3</v>
      </c>
    </row>
    <row r="34" spans="1:7" x14ac:dyDescent="0.3">
      <c r="D34" s="152"/>
      <c r="E34" s="165"/>
      <c r="F34" s="165"/>
      <c r="G34" s="165"/>
    </row>
    <row r="35" spans="1:7" x14ac:dyDescent="0.3">
      <c r="A35" s="156">
        <v>2020</v>
      </c>
      <c r="E35" s="164"/>
      <c r="F35" s="164"/>
      <c r="G35" s="164"/>
    </row>
    <row r="36" spans="1:7" x14ac:dyDescent="0.3">
      <c r="A36" s="157" t="s">
        <v>268</v>
      </c>
      <c r="B36" s="129" t="s">
        <v>201</v>
      </c>
      <c r="C36" s="129" t="s">
        <v>269</v>
      </c>
      <c r="D36" s="137" t="s">
        <v>270</v>
      </c>
      <c r="E36" s="137" t="s">
        <v>271</v>
      </c>
      <c r="F36" s="137" t="s">
        <v>272</v>
      </c>
      <c r="G36" s="130" t="s">
        <v>273</v>
      </c>
    </row>
    <row r="37" spans="1:7" x14ac:dyDescent="0.3">
      <c r="A37" s="131" t="s">
        <v>274</v>
      </c>
      <c r="B37" s="140"/>
      <c r="C37" s="141"/>
      <c r="D37" s="142"/>
      <c r="E37" s="142"/>
      <c r="F37" s="143"/>
      <c r="G37" s="132"/>
    </row>
    <row r="38" spans="1:7" x14ac:dyDescent="0.3">
      <c r="A38" s="146">
        <v>1.2</v>
      </c>
      <c r="B38" s="114" t="s">
        <v>206</v>
      </c>
      <c r="C38" s="120" t="s">
        <v>225</v>
      </c>
      <c r="D38" s="138">
        <v>0</v>
      </c>
      <c r="E38" s="138">
        <v>156</v>
      </c>
      <c r="F38" s="144">
        <v>0</v>
      </c>
      <c r="G38" s="133">
        <f t="shared" ref="G38:G50" si="1">SUM(D38:F38)</f>
        <v>156</v>
      </c>
    </row>
    <row r="39" spans="1:7" ht="27.6" x14ac:dyDescent="0.3">
      <c r="A39" s="146">
        <v>1.3</v>
      </c>
      <c r="B39" s="114" t="s">
        <v>206</v>
      </c>
      <c r="C39" s="120" t="s">
        <v>226</v>
      </c>
      <c r="D39" s="138">
        <v>93740</v>
      </c>
      <c r="E39" s="144">
        <v>0</v>
      </c>
      <c r="F39" s="144">
        <v>0</v>
      </c>
      <c r="G39" s="133">
        <f t="shared" si="1"/>
        <v>93740</v>
      </c>
    </row>
    <row r="40" spans="1:7" ht="27.6" x14ac:dyDescent="0.3">
      <c r="A40" s="146" t="s">
        <v>253</v>
      </c>
      <c r="B40" s="114" t="s">
        <v>212</v>
      </c>
      <c r="C40" s="120" t="s">
        <v>254</v>
      </c>
      <c r="D40" s="138">
        <v>8100</v>
      </c>
      <c r="E40" s="144">
        <v>0</v>
      </c>
      <c r="F40" s="144">
        <v>0</v>
      </c>
      <c r="G40" s="133">
        <f t="shared" si="1"/>
        <v>8100</v>
      </c>
    </row>
    <row r="41" spans="1:7" x14ac:dyDescent="0.3">
      <c r="A41" s="146" t="s">
        <v>255</v>
      </c>
      <c r="B41" s="114" t="s">
        <v>212</v>
      </c>
      <c r="C41" s="120" t="s">
        <v>256</v>
      </c>
      <c r="D41" s="138">
        <v>69</v>
      </c>
      <c r="E41" s="144">
        <v>0</v>
      </c>
      <c r="F41" s="144">
        <v>0</v>
      </c>
      <c r="G41" s="133">
        <f t="shared" si="1"/>
        <v>69</v>
      </c>
    </row>
    <row r="42" spans="1:7" x14ac:dyDescent="0.3">
      <c r="A42" s="131" t="s">
        <v>276</v>
      </c>
      <c r="B42" s="140"/>
      <c r="C42" s="141"/>
      <c r="D42" s="142"/>
      <c r="E42" s="144"/>
      <c r="F42" s="144"/>
      <c r="G42" s="133"/>
    </row>
    <row r="43" spans="1:7" ht="27.6" x14ac:dyDescent="0.3">
      <c r="A43" s="146">
        <v>3.1</v>
      </c>
      <c r="B43" s="114" t="s">
        <v>206</v>
      </c>
      <c r="C43" s="120" t="s">
        <v>228</v>
      </c>
      <c r="D43" s="138">
        <v>0</v>
      </c>
      <c r="E43" s="138">
        <v>8250</v>
      </c>
      <c r="F43" s="144">
        <v>0</v>
      </c>
      <c r="G43" s="133">
        <f t="shared" si="1"/>
        <v>8250</v>
      </c>
    </row>
    <row r="44" spans="1:7" ht="27.6" x14ac:dyDescent="0.3">
      <c r="A44" s="146" t="s">
        <v>262</v>
      </c>
      <c r="B44" s="114" t="s">
        <v>212</v>
      </c>
      <c r="C44" s="120" t="s">
        <v>263</v>
      </c>
      <c r="D44" s="138">
        <v>0</v>
      </c>
      <c r="E44" s="138">
        <v>1</v>
      </c>
      <c r="F44" s="144">
        <v>0</v>
      </c>
      <c r="G44" s="133">
        <f t="shared" si="1"/>
        <v>1</v>
      </c>
    </row>
    <row r="45" spans="1:7" x14ac:dyDescent="0.3">
      <c r="A45" s="146" t="s">
        <v>264</v>
      </c>
      <c r="B45" s="114" t="s">
        <v>212</v>
      </c>
      <c r="C45" s="120" t="s">
        <v>265</v>
      </c>
      <c r="D45" s="138">
        <v>0</v>
      </c>
      <c r="E45" s="138">
        <v>10</v>
      </c>
      <c r="F45" s="144">
        <v>0</v>
      </c>
      <c r="G45" s="133">
        <f t="shared" si="1"/>
        <v>10</v>
      </c>
    </row>
    <row r="46" spans="1:7" ht="27.6" x14ac:dyDescent="0.3">
      <c r="A46" s="146" t="s">
        <v>257</v>
      </c>
      <c r="B46" s="114" t="s">
        <v>212</v>
      </c>
      <c r="C46" s="120" t="s">
        <v>258</v>
      </c>
      <c r="D46" s="152">
        <v>69</v>
      </c>
      <c r="E46" s="144">
        <v>0</v>
      </c>
      <c r="F46" s="144">
        <v>0</v>
      </c>
      <c r="G46" s="133">
        <f t="shared" si="1"/>
        <v>69</v>
      </c>
    </row>
    <row r="47" spans="1:7" x14ac:dyDescent="0.3">
      <c r="A47" s="131" t="s">
        <v>277</v>
      </c>
      <c r="B47" s="140"/>
      <c r="C47" s="141"/>
      <c r="D47" s="142"/>
      <c r="E47" s="144"/>
      <c r="F47" s="144"/>
      <c r="G47" s="133"/>
    </row>
    <row r="48" spans="1:7" ht="27.6" x14ac:dyDescent="0.3">
      <c r="A48" s="146">
        <v>5.0999999999999996</v>
      </c>
      <c r="B48" s="114" t="s">
        <v>206</v>
      </c>
      <c r="C48" s="120" t="s">
        <v>209</v>
      </c>
      <c r="D48" s="138">
        <v>93740</v>
      </c>
      <c r="E48" s="144">
        <v>0</v>
      </c>
      <c r="F48" s="144">
        <v>0</v>
      </c>
      <c r="G48" s="133">
        <f t="shared" si="1"/>
        <v>93740</v>
      </c>
    </row>
    <row r="49" spans="1:7" x14ac:dyDescent="0.3">
      <c r="A49" s="146">
        <v>5.3</v>
      </c>
      <c r="B49" s="114" t="s">
        <v>206</v>
      </c>
      <c r="C49" s="120" t="s">
        <v>252</v>
      </c>
      <c r="D49" s="138">
        <v>69157</v>
      </c>
      <c r="E49" s="144">
        <v>0</v>
      </c>
      <c r="F49" s="144">
        <v>0</v>
      </c>
      <c r="G49" s="133">
        <f t="shared" si="1"/>
        <v>69157</v>
      </c>
    </row>
    <row r="50" spans="1:7" ht="27.6" x14ac:dyDescent="0.3">
      <c r="A50" s="146" t="s">
        <v>234</v>
      </c>
      <c r="B50" s="114" t="s">
        <v>212</v>
      </c>
      <c r="C50" s="120" t="s">
        <v>235</v>
      </c>
      <c r="D50" s="138">
        <v>69</v>
      </c>
      <c r="E50" s="144">
        <v>0</v>
      </c>
      <c r="F50" s="144">
        <v>0</v>
      </c>
      <c r="G50" s="133">
        <f t="shared" si="1"/>
        <v>69</v>
      </c>
    </row>
    <row r="51" spans="1:7" x14ac:dyDescent="0.3">
      <c r="A51" s="131" t="s">
        <v>278</v>
      </c>
      <c r="B51" s="140"/>
      <c r="C51" s="141"/>
      <c r="D51" s="145"/>
      <c r="E51" s="145"/>
      <c r="F51" s="144"/>
      <c r="G51" s="133"/>
    </row>
    <row r="52" spans="1:7" x14ac:dyDescent="0.3">
      <c r="A52" s="146">
        <v>6.2</v>
      </c>
      <c r="B52" s="114" t="s">
        <v>206</v>
      </c>
      <c r="C52" s="120" t="s">
        <v>267</v>
      </c>
      <c r="D52" s="144">
        <v>0</v>
      </c>
      <c r="E52" s="144">
        <v>0</v>
      </c>
      <c r="F52" s="144">
        <v>1</v>
      </c>
      <c r="G52" s="133">
        <f t="shared" ref="G52:G53" si="2">SUM(D52:F52)</f>
        <v>1</v>
      </c>
    </row>
    <row r="53" spans="1:7" x14ac:dyDescent="0.3">
      <c r="A53" s="147" t="s">
        <v>259</v>
      </c>
      <c r="B53" s="148" t="s">
        <v>212</v>
      </c>
      <c r="C53" s="149" t="s">
        <v>260</v>
      </c>
      <c r="D53" s="150">
        <v>11</v>
      </c>
      <c r="E53" s="139">
        <v>0</v>
      </c>
      <c r="F53" s="139">
        <v>0</v>
      </c>
      <c r="G53" s="135">
        <f t="shared" si="2"/>
        <v>11</v>
      </c>
    </row>
    <row r="55" spans="1:7" x14ac:dyDescent="0.3">
      <c r="A55" s="156">
        <v>2021</v>
      </c>
      <c r="E55" s="164"/>
      <c r="F55" s="164"/>
      <c r="G55" s="164"/>
    </row>
    <row r="56" spans="1:7" x14ac:dyDescent="0.3">
      <c r="A56" s="157" t="s">
        <v>268</v>
      </c>
      <c r="B56" s="129" t="s">
        <v>201</v>
      </c>
      <c r="C56" s="129" t="s">
        <v>269</v>
      </c>
      <c r="D56" s="137" t="s">
        <v>270</v>
      </c>
      <c r="E56" s="137" t="s">
        <v>271</v>
      </c>
      <c r="F56" s="137" t="s">
        <v>272</v>
      </c>
      <c r="G56" s="130" t="s">
        <v>273</v>
      </c>
    </row>
    <row r="57" spans="1:7" x14ac:dyDescent="0.3">
      <c r="A57" s="131" t="s">
        <v>274</v>
      </c>
      <c r="B57" s="140"/>
      <c r="C57" s="141"/>
      <c r="D57" s="142"/>
      <c r="E57" s="142"/>
      <c r="F57" s="143"/>
      <c r="G57" s="132"/>
    </row>
    <row r="58" spans="1:7" ht="27.6" x14ac:dyDescent="0.3">
      <c r="A58" s="146">
        <v>1.1000000000000001</v>
      </c>
      <c r="B58" s="114" t="s">
        <v>206</v>
      </c>
      <c r="C58" s="120" t="s">
        <v>207</v>
      </c>
      <c r="D58" s="138">
        <f>'2021'!D35+'2021'!D46</f>
        <v>93465</v>
      </c>
      <c r="E58" s="144">
        <v>0</v>
      </c>
      <c r="F58" s="144">
        <v>0</v>
      </c>
      <c r="G58" s="133">
        <f>SUM(D58:F58)</f>
        <v>93465</v>
      </c>
    </row>
    <row r="59" spans="1:7" x14ac:dyDescent="0.3">
      <c r="A59" s="146">
        <v>1.2</v>
      </c>
      <c r="B59" s="114" t="s">
        <v>206</v>
      </c>
      <c r="C59" s="120" t="s">
        <v>225</v>
      </c>
      <c r="D59" s="138">
        <f>'2021'!D22+'2021'!D47</f>
        <v>334.03903061567394</v>
      </c>
      <c r="E59" s="144">
        <v>0</v>
      </c>
      <c r="F59" s="144">
        <v>0</v>
      </c>
      <c r="G59" s="133">
        <f>SUM(D59:F59)</f>
        <v>334.03903061567394</v>
      </c>
    </row>
    <row r="60" spans="1:7" ht="27.6" x14ac:dyDescent="0.3">
      <c r="A60" s="146">
        <v>1.3</v>
      </c>
      <c r="B60" s="114" t="s">
        <v>206</v>
      </c>
      <c r="C60" s="120" t="s">
        <v>226</v>
      </c>
      <c r="D60" s="138">
        <f>'2021'!D12+'2021'!D23</f>
        <v>480200</v>
      </c>
      <c r="E60" s="144">
        <v>0</v>
      </c>
      <c r="F60" s="144">
        <v>0</v>
      </c>
      <c r="G60" s="133">
        <f t="shared" ref="G60:G92" si="3">SUM(D60:F60)</f>
        <v>480200</v>
      </c>
    </row>
    <row r="61" spans="1:7" ht="27.6" x14ac:dyDescent="0.3">
      <c r="A61" s="146" t="s">
        <v>253</v>
      </c>
      <c r="B61" s="114" t="s">
        <v>212</v>
      </c>
      <c r="C61" s="120" t="s">
        <v>254</v>
      </c>
      <c r="D61" s="138">
        <f>'2021'!D26+'2021'!D37+'2021'!D52</f>
        <v>251993</v>
      </c>
      <c r="E61" s="144">
        <v>0</v>
      </c>
      <c r="F61" s="144">
        <v>0</v>
      </c>
      <c r="G61" s="133">
        <f t="shared" si="3"/>
        <v>251993</v>
      </c>
    </row>
    <row r="62" spans="1:7" x14ac:dyDescent="0.3">
      <c r="A62" s="146" t="s">
        <v>255</v>
      </c>
      <c r="B62" s="114" t="s">
        <v>212</v>
      </c>
      <c r="C62" s="120" t="s">
        <v>256</v>
      </c>
      <c r="D62" s="138">
        <f>'2021'!D27</f>
        <v>42</v>
      </c>
      <c r="E62" s="144">
        <v>0</v>
      </c>
      <c r="F62" s="144">
        <v>0</v>
      </c>
      <c r="G62" s="133">
        <f t="shared" si="3"/>
        <v>42</v>
      </c>
    </row>
    <row r="63" spans="1:7" x14ac:dyDescent="0.3">
      <c r="A63" s="131" t="s">
        <v>275</v>
      </c>
      <c r="B63" s="140"/>
      <c r="C63" s="141"/>
      <c r="D63" s="145"/>
      <c r="E63" s="144"/>
      <c r="F63" s="144"/>
      <c r="G63" s="133"/>
    </row>
    <row r="64" spans="1:7" x14ac:dyDescent="0.3">
      <c r="A64" s="146">
        <v>2.1</v>
      </c>
      <c r="B64" s="114" t="s">
        <v>206</v>
      </c>
      <c r="C64" s="120" t="s">
        <v>208</v>
      </c>
      <c r="D64" s="138"/>
      <c r="E64" s="144">
        <v>0</v>
      </c>
      <c r="F64" s="144">
        <v>0</v>
      </c>
      <c r="G64" s="133">
        <f t="shared" si="3"/>
        <v>0</v>
      </c>
    </row>
    <row r="65" spans="1:7" ht="27.6" x14ac:dyDescent="0.3">
      <c r="A65" s="146">
        <v>2.2000000000000002</v>
      </c>
      <c r="B65" s="114" t="s">
        <v>206</v>
      </c>
      <c r="C65" s="120" t="s">
        <v>297</v>
      </c>
      <c r="D65" s="138">
        <f>'2021'!D36+'2021'!D48</f>
        <v>163762.74292830858</v>
      </c>
      <c r="E65" s="144">
        <v>0</v>
      </c>
      <c r="F65" s="144">
        <v>0</v>
      </c>
      <c r="G65" s="133">
        <f t="shared" si="3"/>
        <v>163762.74292830858</v>
      </c>
    </row>
    <row r="66" spans="1:7" ht="27.6" x14ac:dyDescent="0.3">
      <c r="A66" s="146">
        <v>2.2999999999999998</v>
      </c>
      <c r="B66" s="114" t="s">
        <v>206</v>
      </c>
      <c r="C66" s="120" t="s">
        <v>286</v>
      </c>
      <c r="D66" s="138">
        <f>'2021'!D13+'2021'!D24+'2021'!D49</f>
        <v>9131</v>
      </c>
      <c r="E66" s="144">
        <v>0</v>
      </c>
      <c r="F66" s="144">
        <v>0</v>
      </c>
      <c r="G66" s="133">
        <f t="shared" si="3"/>
        <v>9131</v>
      </c>
    </row>
    <row r="67" spans="1:7" ht="27.6" x14ac:dyDescent="0.3">
      <c r="A67" s="146" t="s">
        <v>214</v>
      </c>
      <c r="B67" s="114" t="s">
        <v>212</v>
      </c>
      <c r="C67" s="120" t="s">
        <v>215</v>
      </c>
      <c r="D67" s="138">
        <f>'2021'!D28+'2021'!D38+'2021'!D53</f>
        <v>138652</v>
      </c>
      <c r="E67" s="144">
        <v>0</v>
      </c>
      <c r="F67" s="144">
        <v>0</v>
      </c>
      <c r="G67" s="133">
        <f t="shared" si="3"/>
        <v>138652</v>
      </c>
    </row>
    <row r="68" spans="1:7" ht="27.6" x14ac:dyDescent="0.3">
      <c r="A68" s="146" t="s">
        <v>230</v>
      </c>
      <c r="B68" s="114" t="s">
        <v>212</v>
      </c>
      <c r="C68" s="120" t="s">
        <v>231</v>
      </c>
      <c r="D68" s="138">
        <f>'2021'!D17</f>
        <v>2615</v>
      </c>
      <c r="E68" s="144">
        <v>0</v>
      </c>
      <c r="F68" s="144">
        <v>0</v>
      </c>
      <c r="G68" s="133">
        <f t="shared" si="3"/>
        <v>2615</v>
      </c>
    </row>
    <row r="69" spans="1:7" ht="27.6" x14ac:dyDescent="0.3">
      <c r="A69" s="146" t="s">
        <v>232</v>
      </c>
      <c r="B69" s="114" t="s">
        <v>212</v>
      </c>
      <c r="C69" s="120" t="s">
        <v>233</v>
      </c>
      <c r="D69" s="138">
        <f>'2021'!D39</f>
        <v>54</v>
      </c>
      <c r="E69" s="144">
        <v>0</v>
      </c>
      <c r="F69" s="144">
        <v>0</v>
      </c>
      <c r="G69" s="133">
        <f t="shared" si="3"/>
        <v>54</v>
      </c>
    </row>
    <row r="70" spans="1:7" ht="27.6" x14ac:dyDescent="0.3">
      <c r="A70" s="146" t="s">
        <v>218</v>
      </c>
      <c r="B70" s="114" t="s">
        <v>212</v>
      </c>
      <c r="C70" s="120" t="s">
        <v>219</v>
      </c>
      <c r="D70" s="138">
        <f>'2021'!D40</f>
        <v>1</v>
      </c>
      <c r="E70" s="144">
        <v>0</v>
      </c>
      <c r="F70" s="144">
        <v>0</v>
      </c>
      <c r="G70" s="133">
        <f t="shared" si="3"/>
        <v>1</v>
      </c>
    </row>
    <row r="71" spans="1:7" ht="27.6" x14ac:dyDescent="0.3">
      <c r="A71" s="146" t="s">
        <v>298</v>
      </c>
      <c r="B71" s="114" t="s">
        <v>212</v>
      </c>
      <c r="C71" s="120" t="s">
        <v>299</v>
      </c>
      <c r="D71" s="138">
        <f>'2021'!D41</f>
        <v>44</v>
      </c>
      <c r="E71" s="144">
        <v>0</v>
      </c>
      <c r="F71" s="144">
        <v>0</v>
      </c>
      <c r="G71" s="133">
        <f t="shared" si="3"/>
        <v>44</v>
      </c>
    </row>
    <row r="72" spans="1:7" x14ac:dyDescent="0.3">
      <c r="A72" s="131" t="s">
        <v>276</v>
      </c>
      <c r="B72" s="140"/>
      <c r="C72" s="141"/>
      <c r="D72" s="142"/>
      <c r="E72" s="144"/>
      <c r="F72" s="144"/>
      <c r="G72" s="133"/>
    </row>
    <row r="73" spans="1:7" ht="27.6" x14ac:dyDescent="0.3">
      <c r="A73" s="146">
        <v>3.1</v>
      </c>
      <c r="B73" s="114" t="s">
        <v>206</v>
      </c>
      <c r="C73" s="120" t="s">
        <v>228</v>
      </c>
      <c r="D73" s="138">
        <f>'2021'!D14</f>
        <v>15000</v>
      </c>
      <c r="E73" s="144">
        <v>0</v>
      </c>
      <c r="F73" s="144">
        <v>0</v>
      </c>
      <c r="G73" s="133">
        <f t="shared" si="3"/>
        <v>15000</v>
      </c>
    </row>
    <row r="74" spans="1:7" ht="41.4" x14ac:dyDescent="0.3">
      <c r="A74" s="146" t="s">
        <v>247</v>
      </c>
      <c r="B74" s="114" t="s">
        <v>212</v>
      </c>
      <c r="C74" s="120" t="s">
        <v>248</v>
      </c>
      <c r="D74" s="138">
        <f>'2021'!D29</f>
        <v>3</v>
      </c>
      <c r="E74" s="144">
        <v>0</v>
      </c>
      <c r="F74" s="144">
        <v>0</v>
      </c>
      <c r="G74" s="133">
        <f t="shared" si="3"/>
        <v>3</v>
      </c>
    </row>
    <row r="75" spans="1:7" ht="27.6" x14ac:dyDescent="0.3">
      <c r="A75" s="146" t="s">
        <v>292</v>
      </c>
      <c r="B75" s="114" t="s">
        <v>212</v>
      </c>
      <c r="C75" s="120" t="s">
        <v>293</v>
      </c>
      <c r="D75" s="144">
        <f>'2021'!D30</f>
        <v>2</v>
      </c>
      <c r="E75" s="144">
        <v>0</v>
      </c>
      <c r="F75" s="144">
        <v>0</v>
      </c>
      <c r="G75" s="133">
        <f t="shared" si="3"/>
        <v>2</v>
      </c>
    </row>
    <row r="76" spans="1:7" ht="27.6" x14ac:dyDescent="0.3">
      <c r="A76" s="146" t="s">
        <v>303</v>
      </c>
      <c r="B76" s="114" t="s">
        <v>212</v>
      </c>
      <c r="C76" s="120" t="s">
        <v>304</v>
      </c>
      <c r="D76" s="144">
        <v>7</v>
      </c>
      <c r="E76" s="144">
        <v>0</v>
      </c>
      <c r="F76" s="144">
        <v>0</v>
      </c>
      <c r="G76" s="133">
        <f t="shared" si="3"/>
        <v>7</v>
      </c>
    </row>
    <row r="77" spans="1:7" x14ac:dyDescent="0.3">
      <c r="A77" s="131" t="s">
        <v>277</v>
      </c>
      <c r="B77" s="140"/>
      <c r="C77" s="141"/>
      <c r="D77" s="142"/>
      <c r="E77" s="144"/>
      <c r="F77" s="144"/>
      <c r="G77" s="133"/>
    </row>
    <row r="78" spans="1:7" ht="27.6" x14ac:dyDescent="0.3">
      <c r="A78" s="146">
        <v>5.0999999999999996</v>
      </c>
      <c r="B78" s="114" t="s">
        <v>206</v>
      </c>
      <c r="C78" s="120" t="s">
        <v>209</v>
      </c>
      <c r="D78" s="138">
        <f>'2021'!D15+'2021'!D25</f>
        <v>913700</v>
      </c>
      <c r="E78" s="144">
        <v>0</v>
      </c>
      <c r="F78" s="144">
        <v>0</v>
      </c>
      <c r="G78" s="133">
        <f t="shared" si="3"/>
        <v>913700</v>
      </c>
    </row>
    <row r="79" spans="1:7" x14ac:dyDescent="0.3">
      <c r="A79" s="146">
        <v>5.3</v>
      </c>
      <c r="B79" s="114" t="s">
        <v>206</v>
      </c>
      <c r="C79" s="120" t="s">
        <v>252</v>
      </c>
      <c r="D79" s="138">
        <f>'2021'!D50</f>
        <v>15672</v>
      </c>
      <c r="E79" s="144">
        <v>0</v>
      </c>
      <c r="F79" s="144">
        <v>0</v>
      </c>
      <c r="G79" s="133">
        <f t="shared" si="3"/>
        <v>15672</v>
      </c>
    </row>
    <row r="80" spans="1:7" ht="27.6" x14ac:dyDescent="0.3">
      <c r="A80" s="146" t="s">
        <v>234</v>
      </c>
      <c r="B80" s="114" t="s">
        <v>212</v>
      </c>
      <c r="C80" s="120" t="s">
        <v>235</v>
      </c>
      <c r="D80" s="138">
        <f>'2021'!D18+'2021'!D31+'2021'!D42</f>
        <v>91</v>
      </c>
      <c r="E80" s="144">
        <v>0</v>
      </c>
      <c r="F80" s="144">
        <v>0</v>
      </c>
      <c r="G80" s="133">
        <f t="shared" si="3"/>
        <v>91</v>
      </c>
    </row>
    <row r="81" spans="1:7" ht="27.6" x14ac:dyDescent="0.3">
      <c r="A81" s="146" t="s">
        <v>287</v>
      </c>
      <c r="B81" s="114" t="s">
        <v>212</v>
      </c>
      <c r="C81" s="120" t="s">
        <v>288</v>
      </c>
      <c r="D81" s="138">
        <f>'2021'!D19</f>
        <v>173</v>
      </c>
      <c r="E81" s="144">
        <v>0</v>
      </c>
      <c r="F81" s="144">
        <v>0</v>
      </c>
      <c r="G81" s="133">
        <f t="shared" si="3"/>
        <v>173</v>
      </c>
    </row>
    <row r="82" spans="1:7" x14ac:dyDescent="0.3">
      <c r="A82" s="131" t="s">
        <v>278</v>
      </c>
      <c r="B82" s="140"/>
      <c r="C82" s="141"/>
      <c r="D82" s="145"/>
      <c r="E82" s="145"/>
      <c r="F82" s="145"/>
      <c r="G82" s="133"/>
    </row>
    <row r="83" spans="1:7" ht="27.6" x14ac:dyDescent="0.3">
      <c r="A83" s="146">
        <v>6.1</v>
      </c>
      <c r="B83" s="114" t="s">
        <v>206</v>
      </c>
      <c r="C83" s="120" t="s">
        <v>240</v>
      </c>
      <c r="D83" s="163">
        <f>'2021'!D51</f>
        <v>1</v>
      </c>
      <c r="E83" s="144">
        <v>0</v>
      </c>
      <c r="F83" s="160">
        <f>'2021'!D58</f>
        <v>0</v>
      </c>
      <c r="G83" s="133">
        <f t="shared" si="3"/>
        <v>1</v>
      </c>
    </row>
    <row r="84" spans="1:7" x14ac:dyDescent="0.3">
      <c r="A84" s="146">
        <v>6.2</v>
      </c>
      <c r="B84" s="114" t="s">
        <v>206</v>
      </c>
      <c r="C84" s="120" t="s">
        <v>267</v>
      </c>
      <c r="D84" s="138">
        <f>'2021'!D16</f>
        <v>1</v>
      </c>
      <c r="E84" s="144">
        <v>0</v>
      </c>
      <c r="F84" s="144"/>
      <c r="G84" s="133">
        <f t="shared" si="3"/>
        <v>1</v>
      </c>
    </row>
    <row r="85" spans="1:7" ht="41.4" x14ac:dyDescent="0.3">
      <c r="A85" s="146" t="s">
        <v>220</v>
      </c>
      <c r="B85" s="114" t="s">
        <v>212</v>
      </c>
      <c r="C85" s="120" t="s">
        <v>221</v>
      </c>
      <c r="D85" s="144">
        <f>'2021'!D9</f>
        <v>25</v>
      </c>
      <c r="E85" s="144">
        <v>0</v>
      </c>
      <c r="F85" s="138">
        <f>'2021'!D59</f>
        <v>276</v>
      </c>
      <c r="G85" s="133">
        <f t="shared" si="3"/>
        <v>301</v>
      </c>
    </row>
    <row r="86" spans="1:7" ht="41.4" x14ac:dyDescent="0.3">
      <c r="A86" s="146" t="s">
        <v>241</v>
      </c>
      <c r="B86" s="114" t="s">
        <v>212</v>
      </c>
      <c r="C86" s="120" t="s">
        <v>242</v>
      </c>
      <c r="D86" s="144" t="s">
        <v>237</v>
      </c>
      <c r="E86" s="144" t="s">
        <v>237</v>
      </c>
      <c r="F86" s="144">
        <v>1</v>
      </c>
      <c r="G86" s="133">
        <f t="shared" si="3"/>
        <v>1</v>
      </c>
    </row>
    <row r="87" spans="1:7" ht="41.4" x14ac:dyDescent="0.3">
      <c r="A87" s="146" t="s">
        <v>294</v>
      </c>
      <c r="B87" s="114" t="s">
        <v>212</v>
      </c>
      <c r="C87" s="120" t="s">
        <v>295</v>
      </c>
      <c r="D87" s="144">
        <f>'2021'!D32+'2021'!D43</f>
        <v>2</v>
      </c>
      <c r="E87" s="144">
        <v>0</v>
      </c>
      <c r="F87" s="144">
        <v>0</v>
      </c>
      <c r="G87" s="133">
        <f t="shared" si="3"/>
        <v>2</v>
      </c>
    </row>
    <row r="88" spans="1:7" ht="41.4" x14ac:dyDescent="0.3">
      <c r="A88" s="146" t="s">
        <v>300</v>
      </c>
      <c r="B88" s="114" t="s">
        <v>212</v>
      </c>
      <c r="C88" s="120" t="s">
        <v>301</v>
      </c>
      <c r="D88" s="144">
        <f>'2021'!D44</f>
        <v>2</v>
      </c>
      <c r="E88" s="144">
        <v>0</v>
      </c>
      <c r="F88" s="144">
        <v>0</v>
      </c>
      <c r="G88" s="133">
        <f t="shared" si="3"/>
        <v>2</v>
      </c>
    </row>
    <row r="89" spans="1:7" ht="27.6" x14ac:dyDescent="0.3">
      <c r="A89" s="146" t="s">
        <v>289</v>
      </c>
      <c r="B89" s="114" t="s">
        <v>212</v>
      </c>
      <c r="C89" s="120" t="s">
        <v>290</v>
      </c>
      <c r="D89" s="144">
        <f>'2021'!D20</f>
        <v>2</v>
      </c>
      <c r="E89" s="144">
        <v>0</v>
      </c>
      <c r="F89" s="144">
        <v>0</v>
      </c>
      <c r="G89" s="133">
        <f t="shared" si="3"/>
        <v>2</v>
      </c>
    </row>
    <row r="90" spans="1:7" x14ac:dyDescent="0.3">
      <c r="A90" s="146" t="s">
        <v>259</v>
      </c>
      <c r="B90" s="114" t="s">
        <v>212</v>
      </c>
      <c r="C90" s="120" t="s">
        <v>260</v>
      </c>
      <c r="D90" s="144">
        <f>'2021'!D33</f>
        <v>2</v>
      </c>
      <c r="E90" s="144">
        <v>0</v>
      </c>
      <c r="F90" s="144">
        <v>0</v>
      </c>
      <c r="G90" s="133">
        <f t="shared" si="3"/>
        <v>2</v>
      </c>
    </row>
    <row r="91" spans="1:7" x14ac:dyDescent="0.3">
      <c r="A91" s="134" t="s">
        <v>279</v>
      </c>
      <c r="B91" s="140"/>
      <c r="C91" s="141"/>
      <c r="D91" s="142"/>
      <c r="E91" s="144"/>
      <c r="F91" s="144"/>
      <c r="G91" s="133"/>
    </row>
    <row r="92" spans="1:7" ht="27.6" x14ac:dyDescent="0.3">
      <c r="A92" s="147" t="s">
        <v>283</v>
      </c>
      <c r="B92" s="148" t="s">
        <v>212</v>
      </c>
      <c r="C92" s="149" t="s">
        <v>284</v>
      </c>
      <c r="D92" s="150">
        <f>'2021'!D10</f>
        <v>3</v>
      </c>
      <c r="E92" s="139">
        <v>0</v>
      </c>
      <c r="F92" s="139">
        <v>0</v>
      </c>
      <c r="G92" s="135">
        <f t="shared" si="3"/>
        <v>3</v>
      </c>
    </row>
    <row r="94" spans="1:7" x14ac:dyDescent="0.3">
      <c r="A94" s="156">
        <v>2022</v>
      </c>
      <c r="E94" s="164"/>
      <c r="F94" s="164"/>
      <c r="G94" s="164"/>
    </row>
    <row r="95" spans="1:7" x14ac:dyDescent="0.3">
      <c r="A95" s="157" t="s">
        <v>268</v>
      </c>
      <c r="B95" s="129" t="s">
        <v>201</v>
      </c>
      <c r="C95" s="129" t="s">
        <v>269</v>
      </c>
      <c r="D95" s="137" t="s">
        <v>270</v>
      </c>
      <c r="E95" s="137" t="s">
        <v>271</v>
      </c>
      <c r="F95" s="137" t="s">
        <v>272</v>
      </c>
      <c r="G95" s="130" t="s">
        <v>273</v>
      </c>
    </row>
    <row r="96" spans="1:7" ht="15" customHeight="1" x14ac:dyDescent="0.3">
      <c r="A96" s="131" t="s">
        <v>275</v>
      </c>
      <c r="B96" s="140"/>
      <c r="C96" s="141"/>
      <c r="D96" s="145"/>
      <c r="E96" s="144"/>
      <c r="F96" s="144"/>
      <c r="G96" s="133"/>
    </row>
    <row r="97" spans="1:7" ht="15" customHeight="1" x14ac:dyDescent="0.3">
      <c r="A97" s="146" t="s">
        <v>309</v>
      </c>
      <c r="B97" s="114" t="s">
        <v>212</v>
      </c>
      <c r="C97" s="120" t="s">
        <v>314</v>
      </c>
      <c r="D97" s="138">
        <v>0</v>
      </c>
      <c r="E97" s="138">
        <v>0</v>
      </c>
      <c r="F97" s="138">
        <v>1</v>
      </c>
      <c r="G97" s="133">
        <f t="shared" ref="G97:G110" si="4">SUM(D97:F97)</f>
        <v>1</v>
      </c>
    </row>
    <row r="98" spans="1:7" ht="15" customHeight="1" x14ac:dyDescent="0.3">
      <c r="A98" s="131" t="s">
        <v>342</v>
      </c>
      <c r="B98" s="140"/>
      <c r="C98" s="141"/>
      <c r="D98" s="142"/>
      <c r="E98" s="144"/>
      <c r="F98" s="144"/>
      <c r="G98" s="133"/>
    </row>
    <row r="99" spans="1:7" ht="15" customHeight="1" x14ac:dyDescent="0.3">
      <c r="A99" s="146">
        <v>3.2</v>
      </c>
      <c r="B99" s="114" t="s">
        <v>206</v>
      </c>
      <c r="C99" s="120" t="s">
        <v>244</v>
      </c>
      <c r="D99" s="138">
        <v>0</v>
      </c>
      <c r="E99" s="138">
        <v>0</v>
      </c>
      <c r="F99" s="138">
        <v>60946</v>
      </c>
      <c r="G99" s="133">
        <f t="shared" si="4"/>
        <v>60946</v>
      </c>
    </row>
    <row r="100" spans="1:7" ht="15" customHeight="1" x14ac:dyDescent="0.3">
      <c r="A100" s="146" t="s">
        <v>310</v>
      </c>
      <c r="B100" s="114" t="s">
        <v>212</v>
      </c>
      <c r="C100" s="120" t="s">
        <v>315</v>
      </c>
      <c r="D100" s="138">
        <v>0</v>
      </c>
      <c r="E100" s="138">
        <v>0</v>
      </c>
      <c r="F100" s="138">
        <v>1</v>
      </c>
      <c r="G100" s="133">
        <f t="shared" si="4"/>
        <v>1</v>
      </c>
    </row>
    <row r="101" spans="1:7" ht="15" customHeight="1" x14ac:dyDescent="0.3">
      <c r="A101" s="146" t="s">
        <v>247</v>
      </c>
      <c r="B101" s="114" t="s">
        <v>212</v>
      </c>
      <c r="C101" s="120" t="s">
        <v>248</v>
      </c>
      <c r="D101" s="138">
        <v>0</v>
      </c>
      <c r="E101" s="138">
        <v>0</v>
      </c>
      <c r="F101" s="138">
        <v>14</v>
      </c>
      <c r="G101" s="133">
        <f t="shared" si="4"/>
        <v>14</v>
      </c>
    </row>
    <row r="102" spans="1:7" ht="15" customHeight="1" x14ac:dyDescent="0.3">
      <c r="A102" s="146" t="s">
        <v>257</v>
      </c>
      <c r="B102" s="114" t="s">
        <v>212</v>
      </c>
      <c r="C102" s="120" t="s">
        <v>258</v>
      </c>
      <c r="D102" s="138">
        <v>0</v>
      </c>
      <c r="E102" s="138">
        <v>0</v>
      </c>
      <c r="F102" s="138">
        <v>2</v>
      </c>
      <c r="G102" s="133">
        <f t="shared" si="4"/>
        <v>2</v>
      </c>
    </row>
    <row r="103" spans="1:7" ht="15" customHeight="1" x14ac:dyDescent="0.3">
      <c r="A103" s="146" t="s">
        <v>292</v>
      </c>
      <c r="B103" s="114" t="s">
        <v>212</v>
      </c>
      <c r="C103" s="120" t="s">
        <v>293</v>
      </c>
      <c r="D103" s="138">
        <v>0</v>
      </c>
      <c r="E103" s="138">
        <v>0</v>
      </c>
      <c r="F103" s="138">
        <v>1</v>
      </c>
      <c r="G103" s="133">
        <f t="shared" si="4"/>
        <v>1</v>
      </c>
    </row>
    <row r="104" spans="1:7" ht="15" customHeight="1" x14ac:dyDescent="0.3">
      <c r="A104" s="146" t="s">
        <v>311</v>
      </c>
      <c r="B104" s="114" t="s">
        <v>212</v>
      </c>
      <c r="C104" s="120" t="s">
        <v>316</v>
      </c>
      <c r="D104" s="138">
        <v>0</v>
      </c>
      <c r="E104" s="138">
        <v>0</v>
      </c>
      <c r="F104" s="138">
        <v>1</v>
      </c>
      <c r="G104" s="133">
        <f t="shared" si="4"/>
        <v>1</v>
      </c>
    </row>
    <row r="105" spans="1:7" ht="15" customHeight="1" x14ac:dyDescent="0.3">
      <c r="A105" s="168" t="s">
        <v>318</v>
      </c>
      <c r="B105" s="114"/>
      <c r="C105" s="120"/>
      <c r="D105" s="138"/>
      <c r="E105" s="138"/>
      <c r="F105" s="138"/>
      <c r="G105" s="133"/>
    </row>
    <row r="106" spans="1:7" ht="15" customHeight="1" x14ac:dyDescent="0.3">
      <c r="A106" s="146" t="s">
        <v>313</v>
      </c>
      <c r="B106" s="114" t="s">
        <v>212</v>
      </c>
      <c r="C106" s="120" t="s">
        <v>317</v>
      </c>
      <c r="D106" s="138">
        <v>0</v>
      </c>
      <c r="E106" s="144">
        <v>0</v>
      </c>
      <c r="F106" s="144">
        <v>0</v>
      </c>
      <c r="G106" s="133">
        <f t="shared" si="4"/>
        <v>0</v>
      </c>
    </row>
    <row r="107" spans="1:7" ht="15" customHeight="1" x14ac:dyDescent="0.3">
      <c r="A107" s="131" t="s">
        <v>277</v>
      </c>
      <c r="B107" s="140"/>
      <c r="C107" s="141"/>
      <c r="D107" s="142"/>
      <c r="E107" s="144"/>
      <c r="F107" s="144"/>
      <c r="G107" s="133"/>
    </row>
    <row r="108" spans="1:7" ht="15" customHeight="1" x14ac:dyDescent="0.3">
      <c r="A108" s="146" t="s">
        <v>234</v>
      </c>
      <c r="B108" s="114" t="s">
        <v>212</v>
      </c>
      <c r="C108" s="120" t="s">
        <v>235</v>
      </c>
      <c r="D108" s="138">
        <v>0</v>
      </c>
      <c r="E108" s="138">
        <v>0</v>
      </c>
      <c r="F108" s="138">
        <v>2</v>
      </c>
      <c r="G108" s="133">
        <f t="shared" si="4"/>
        <v>2</v>
      </c>
    </row>
    <row r="109" spans="1:7" ht="15" customHeight="1" x14ac:dyDescent="0.3">
      <c r="A109" s="131" t="s">
        <v>278</v>
      </c>
      <c r="B109" s="140"/>
      <c r="C109" s="141"/>
      <c r="D109" s="145"/>
      <c r="E109" s="145"/>
      <c r="F109" s="145"/>
      <c r="G109" s="133"/>
    </row>
    <row r="110" spans="1:7" ht="15" customHeight="1" x14ac:dyDescent="0.3">
      <c r="A110" s="146">
        <v>6.1</v>
      </c>
      <c r="B110" s="114" t="s">
        <v>206</v>
      </c>
      <c r="C110" s="120" t="s">
        <v>240</v>
      </c>
      <c r="D110" s="144">
        <v>0</v>
      </c>
      <c r="E110" s="144">
        <v>0</v>
      </c>
      <c r="F110" s="163">
        <v>8</v>
      </c>
      <c r="G110" s="133">
        <f t="shared" si="4"/>
        <v>8</v>
      </c>
    </row>
    <row r="111" spans="1:7" ht="15" customHeight="1" x14ac:dyDescent="0.3">
      <c r="A111" s="146" t="s">
        <v>220</v>
      </c>
      <c r="B111" s="114" t="s">
        <v>212</v>
      </c>
      <c r="C111" s="120" t="s">
        <v>221</v>
      </c>
      <c r="D111" s="144">
        <v>0</v>
      </c>
      <c r="E111" s="144">
        <v>0</v>
      </c>
      <c r="F111" s="138">
        <f>5739+153</f>
        <v>5892</v>
      </c>
      <c r="G111" s="133">
        <f t="shared" ref="G111:G112" si="5">SUM(D111:F111)</f>
        <v>5892</v>
      </c>
    </row>
    <row r="112" spans="1:7" ht="15" customHeight="1" x14ac:dyDescent="0.3">
      <c r="A112" s="147" t="s">
        <v>259</v>
      </c>
      <c r="B112" s="148" t="s">
        <v>212</v>
      </c>
      <c r="C112" s="149" t="s">
        <v>260</v>
      </c>
      <c r="D112" s="139">
        <v>0</v>
      </c>
      <c r="E112" s="139">
        <v>0</v>
      </c>
      <c r="F112" s="139">
        <v>1</v>
      </c>
      <c r="G112" s="135">
        <f t="shared" si="5"/>
        <v>1</v>
      </c>
    </row>
    <row r="113" spans="1:7" ht="15" customHeight="1" x14ac:dyDescent="0.3"/>
    <row r="114" spans="1:7" ht="15" customHeight="1" x14ac:dyDescent="0.3">
      <c r="A114" s="156">
        <v>2023</v>
      </c>
      <c r="E114" s="164"/>
      <c r="F114" s="164"/>
      <c r="G114" s="164"/>
    </row>
    <row r="115" spans="1:7" ht="15" customHeight="1" x14ac:dyDescent="0.3">
      <c r="A115" s="157" t="s">
        <v>268</v>
      </c>
      <c r="B115" s="129" t="s">
        <v>201</v>
      </c>
      <c r="C115" s="129" t="s">
        <v>269</v>
      </c>
      <c r="D115" s="137" t="s">
        <v>270</v>
      </c>
      <c r="E115" s="137" t="s">
        <v>271</v>
      </c>
      <c r="F115" s="137" t="s">
        <v>272</v>
      </c>
      <c r="G115" s="130" t="s">
        <v>273</v>
      </c>
    </row>
    <row r="116" spans="1:7" ht="15" customHeight="1" x14ac:dyDescent="0.3">
      <c r="A116" s="131" t="s">
        <v>274</v>
      </c>
      <c r="D116" s="174"/>
      <c r="E116" s="174"/>
      <c r="F116" s="169"/>
      <c r="G116" s="133"/>
    </row>
    <row r="117" spans="1:7" ht="15" customHeight="1" x14ac:dyDescent="0.3">
      <c r="A117" s="184">
        <v>1.1000000000000001</v>
      </c>
      <c r="B117" s="99" t="s">
        <v>206</v>
      </c>
      <c r="C117" s="99" t="s">
        <v>207</v>
      </c>
      <c r="D117" s="175">
        <v>1400750</v>
      </c>
      <c r="E117" s="175"/>
      <c r="F117" s="170"/>
      <c r="G117" s="133">
        <f t="shared" ref="G117:G152" si="6">SUM(D117:F117)</f>
        <v>1400750</v>
      </c>
    </row>
    <row r="118" spans="1:7" ht="15" customHeight="1" x14ac:dyDescent="0.3">
      <c r="A118" s="184">
        <v>1.2</v>
      </c>
      <c r="B118" s="99" t="s">
        <v>206</v>
      </c>
      <c r="C118" s="99" t="s">
        <v>225</v>
      </c>
      <c r="D118" s="175">
        <v>111.24322033898305</v>
      </c>
      <c r="E118" s="175"/>
      <c r="F118" s="170"/>
      <c r="G118" s="133">
        <f t="shared" si="6"/>
        <v>111.24322033898305</v>
      </c>
    </row>
    <row r="119" spans="1:7" x14ac:dyDescent="0.3">
      <c r="A119" s="184">
        <v>1.3</v>
      </c>
      <c r="B119" s="99" t="s">
        <v>206</v>
      </c>
      <c r="C119" s="99" t="s">
        <v>226</v>
      </c>
      <c r="D119" s="175">
        <v>273350</v>
      </c>
      <c r="E119" s="175"/>
      <c r="F119" s="170"/>
      <c r="G119" s="133">
        <f t="shared" si="6"/>
        <v>273350</v>
      </c>
    </row>
    <row r="120" spans="1:7" x14ac:dyDescent="0.3">
      <c r="A120" s="184" t="s">
        <v>211</v>
      </c>
      <c r="B120" s="99" t="s">
        <v>212</v>
      </c>
      <c r="C120" s="99" t="s">
        <v>213</v>
      </c>
      <c r="D120" s="175">
        <v>1</v>
      </c>
      <c r="E120" s="175"/>
      <c r="F120" s="170"/>
      <c r="G120" s="133">
        <f t="shared" si="6"/>
        <v>1</v>
      </c>
    </row>
    <row r="121" spans="1:7" x14ac:dyDescent="0.3">
      <c r="A121" s="184" t="s">
        <v>319</v>
      </c>
      <c r="B121" s="99" t="s">
        <v>212</v>
      </c>
      <c r="C121" s="99" t="s">
        <v>326</v>
      </c>
      <c r="D121" s="175">
        <v>2</v>
      </c>
      <c r="E121" s="175"/>
      <c r="F121" s="170"/>
      <c r="G121" s="133">
        <f t="shared" si="6"/>
        <v>2</v>
      </c>
    </row>
    <row r="122" spans="1:7" x14ac:dyDescent="0.3">
      <c r="A122" s="131" t="s">
        <v>275</v>
      </c>
      <c r="D122" s="174"/>
      <c r="E122" s="174"/>
      <c r="F122" s="169"/>
      <c r="G122" s="133"/>
    </row>
    <row r="123" spans="1:7" x14ac:dyDescent="0.3">
      <c r="A123" s="184">
        <v>2.1</v>
      </c>
      <c r="B123" s="99" t="s">
        <v>206</v>
      </c>
      <c r="C123" s="99" t="s">
        <v>208</v>
      </c>
      <c r="D123" s="175">
        <v>4</v>
      </c>
      <c r="E123" s="175"/>
      <c r="F123" s="171"/>
      <c r="G123" s="133">
        <f t="shared" si="6"/>
        <v>4</v>
      </c>
    </row>
    <row r="124" spans="1:7" x14ac:dyDescent="0.3">
      <c r="A124" s="184">
        <v>2.2000000000000002</v>
      </c>
      <c r="B124" s="99" t="s">
        <v>206</v>
      </c>
      <c r="C124" s="99" t="s">
        <v>297</v>
      </c>
      <c r="D124" s="175">
        <v>5100</v>
      </c>
      <c r="E124" s="175"/>
      <c r="F124" s="171"/>
      <c r="G124" s="133">
        <f t="shared" si="6"/>
        <v>5100</v>
      </c>
    </row>
    <row r="125" spans="1:7" x14ac:dyDescent="0.3">
      <c r="A125" s="184">
        <v>2.2999999999999998</v>
      </c>
      <c r="B125" s="99" t="s">
        <v>206</v>
      </c>
      <c r="C125" s="99" t="s">
        <v>286</v>
      </c>
      <c r="D125" s="175">
        <v>218</v>
      </c>
      <c r="E125" s="175"/>
      <c r="F125" s="171"/>
      <c r="G125" s="133">
        <f t="shared" si="6"/>
        <v>218</v>
      </c>
    </row>
    <row r="126" spans="1:7" x14ac:dyDescent="0.3">
      <c r="A126" s="184">
        <v>2.5</v>
      </c>
      <c r="B126" s="99" t="s">
        <v>206</v>
      </c>
      <c r="C126" s="99" t="s">
        <v>327</v>
      </c>
      <c r="D126" s="175">
        <v>867876.65999999992</v>
      </c>
      <c r="E126" s="175"/>
      <c r="F126" s="171"/>
      <c r="G126" s="133">
        <f t="shared" si="6"/>
        <v>867876.65999999992</v>
      </c>
    </row>
    <row r="127" spans="1:7" x14ac:dyDescent="0.3">
      <c r="A127" s="184" t="s">
        <v>320</v>
      </c>
      <c r="B127" s="99" t="s">
        <v>212</v>
      </c>
      <c r="C127" s="99" t="s">
        <v>328</v>
      </c>
      <c r="D127" s="175">
        <v>258</v>
      </c>
      <c r="E127" s="175">
        <v>112073</v>
      </c>
      <c r="F127" s="171"/>
      <c r="G127" s="133">
        <f t="shared" si="6"/>
        <v>112331</v>
      </c>
    </row>
    <row r="128" spans="1:7" x14ac:dyDescent="0.3">
      <c r="A128" s="184" t="s">
        <v>218</v>
      </c>
      <c r="B128" s="99" t="s">
        <v>212</v>
      </c>
      <c r="C128" s="99" t="s">
        <v>219</v>
      </c>
      <c r="D128" s="175">
        <v>7</v>
      </c>
      <c r="E128" s="175"/>
      <c r="F128" s="171"/>
      <c r="G128" s="133">
        <f t="shared" si="6"/>
        <v>7</v>
      </c>
    </row>
    <row r="129" spans="1:7" x14ac:dyDescent="0.3">
      <c r="A129" s="184" t="s">
        <v>309</v>
      </c>
      <c r="B129" s="99" t="s">
        <v>212</v>
      </c>
      <c r="C129" s="99" t="s">
        <v>314</v>
      </c>
      <c r="D129" s="175">
        <v>1</v>
      </c>
      <c r="E129" s="175"/>
      <c r="F129" s="171"/>
      <c r="G129" s="133">
        <f t="shared" si="6"/>
        <v>1</v>
      </c>
    </row>
    <row r="130" spans="1:7" x14ac:dyDescent="0.3">
      <c r="A130" s="184" t="s">
        <v>245</v>
      </c>
      <c r="B130" s="99" t="s">
        <v>212</v>
      </c>
      <c r="C130" s="99" t="s">
        <v>246</v>
      </c>
      <c r="D130" s="175">
        <v>1</v>
      </c>
      <c r="E130" s="175"/>
      <c r="F130" s="171"/>
      <c r="G130" s="133">
        <f t="shared" si="6"/>
        <v>1</v>
      </c>
    </row>
    <row r="131" spans="1:7" x14ac:dyDescent="0.3">
      <c r="A131" s="131" t="s">
        <v>276</v>
      </c>
      <c r="D131" s="174"/>
      <c r="E131" s="174"/>
      <c r="F131" s="169"/>
      <c r="G131" s="133"/>
    </row>
    <row r="132" spans="1:7" x14ac:dyDescent="0.3">
      <c r="A132" s="184">
        <v>3.2</v>
      </c>
      <c r="B132" s="99" t="s">
        <v>206</v>
      </c>
      <c r="C132" s="99" t="s">
        <v>244</v>
      </c>
      <c r="D132" s="175">
        <v>187309</v>
      </c>
      <c r="E132" s="175"/>
      <c r="F132" s="170"/>
      <c r="G132" s="133">
        <f t="shared" si="6"/>
        <v>187309</v>
      </c>
    </row>
    <row r="133" spans="1:7" x14ac:dyDescent="0.3">
      <c r="A133" s="184" t="s">
        <v>321</v>
      </c>
      <c r="B133" s="99" t="s">
        <v>212</v>
      </c>
      <c r="C133" s="99" t="s">
        <v>329</v>
      </c>
      <c r="D133" s="175">
        <v>0</v>
      </c>
      <c r="E133" s="175"/>
      <c r="F133" s="170"/>
      <c r="G133" s="133">
        <f t="shared" si="6"/>
        <v>0</v>
      </c>
    </row>
    <row r="134" spans="1:7" x14ac:dyDescent="0.3">
      <c r="A134" s="184" t="s">
        <v>322</v>
      </c>
      <c r="B134" s="99" t="s">
        <v>212</v>
      </c>
      <c r="C134" s="99" t="s">
        <v>330</v>
      </c>
      <c r="D134" s="175">
        <v>16100</v>
      </c>
      <c r="E134" s="175"/>
      <c r="F134" s="170"/>
      <c r="G134" s="133">
        <f t="shared" si="6"/>
        <v>16100</v>
      </c>
    </row>
    <row r="135" spans="1:7" x14ac:dyDescent="0.3">
      <c r="A135" s="184" t="s">
        <v>310</v>
      </c>
      <c r="B135" s="99" t="s">
        <v>212</v>
      </c>
      <c r="C135" s="99" t="s">
        <v>315</v>
      </c>
      <c r="D135" s="175">
        <v>1</v>
      </c>
      <c r="E135" s="175"/>
      <c r="F135" s="170"/>
      <c r="G135" s="133">
        <f t="shared" si="6"/>
        <v>1</v>
      </c>
    </row>
    <row r="136" spans="1:7" x14ac:dyDescent="0.3">
      <c r="A136" s="184" t="s">
        <v>247</v>
      </c>
      <c r="B136" s="99" t="s">
        <v>212</v>
      </c>
      <c r="C136" s="99" t="s">
        <v>248</v>
      </c>
      <c r="D136" s="175">
        <v>50</v>
      </c>
      <c r="E136" s="175"/>
      <c r="F136" s="170"/>
      <c r="G136" s="133">
        <f t="shared" si="6"/>
        <v>50</v>
      </c>
    </row>
    <row r="137" spans="1:7" x14ac:dyDescent="0.3">
      <c r="A137" s="184" t="s">
        <v>257</v>
      </c>
      <c r="B137" s="99" t="s">
        <v>212</v>
      </c>
      <c r="C137" s="99" t="s">
        <v>258</v>
      </c>
      <c r="D137" s="175">
        <v>12</v>
      </c>
      <c r="E137" s="175"/>
      <c r="F137" s="170"/>
      <c r="G137" s="133">
        <f t="shared" si="6"/>
        <v>12</v>
      </c>
    </row>
    <row r="138" spans="1:7" x14ac:dyDescent="0.3">
      <c r="A138" s="131" t="s">
        <v>277</v>
      </c>
      <c r="D138" s="174"/>
      <c r="E138" s="174"/>
      <c r="F138" s="169"/>
      <c r="G138" s="133"/>
    </row>
    <row r="139" spans="1:7" x14ac:dyDescent="0.3">
      <c r="A139" s="184">
        <v>5.0999999999999996</v>
      </c>
      <c r="B139" s="99" t="s">
        <v>206</v>
      </c>
      <c r="C139" s="99" t="s">
        <v>209</v>
      </c>
      <c r="D139" s="175">
        <v>968309</v>
      </c>
      <c r="E139" s="175"/>
      <c r="F139" s="170"/>
      <c r="G139" s="133">
        <f t="shared" si="6"/>
        <v>968309</v>
      </c>
    </row>
    <row r="140" spans="1:7" x14ac:dyDescent="0.3">
      <c r="A140" s="184">
        <v>5.3</v>
      </c>
      <c r="B140" s="99" t="s">
        <v>206</v>
      </c>
      <c r="C140" s="99" t="s">
        <v>252</v>
      </c>
      <c r="D140" s="175">
        <v>71146</v>
      </c>
      <c r="E140" s="175"/>
      <c r="F140" s="170"/>
      <c r="G140" s="133">
        <f t="shared" si="6"/>
        <v>71146</v>
      </c>
    </row>
    <row r="141" spans="1:7" x14ac:dyDescent="0.3">
      <c r="A141" s="184" t="s">
        <v>234</v>
      </c>
      <c r="B141" s="99" t="s">
        <v>212</v>
      </c>
      <c r="C141" s="99" t="s">
        <v>235</v>
      </c>
      <c r="D141" s="175">
        <v>29</v>
      </c>
      <c r="E141" s="175"/>
      <c r="F141" s="170"/>
      <c r="G141" s="133">
        <f t="shared" si="6"/>
        <v>29</v>
      </c>
    </row>
    <row r="142" spans="1:7" x14ac:dyDescent="0.3">
      <c r="A142" s="131" t="s">
        <v>278</v>
      </c>
      <c r="D142" s="174"/>
      <c r="E142" s="174"/>
      <c r="F142" s="169"/>
      <c r="G142" s="133"/>
    </row>
    <row r="143" spans="1:7" x14ac:dyDescent="0.3">
      <c r="A143" s="184">
        <v>6.1</v>
      </c>
      <c r="B143" s="99" t="s">
        <v>206</v>
      </c>
      <c r="C143" s="99" t="s">
        <v>240</v>
      </c>
      <c r="D143" s="175">
        <v>39</v>
      </c>
      <c r="E143" s="175"/>
      <c r="F143" s="170"/>
      <c r="G143" s="133">
        <f t="shared" si="6"/>
        <v>39</v>
      </c>
    </row>
    <row r="144" spans="1:7" x14ac:dyDescent="0.3">
      <c r="A144" s="184">
        <v>6.2</v>
      </c>
      <c r="B144" s="99" t="s">
        <v>206</v>
      </c>
      <c r="C144" s="99" t="s">
        <v>267</v>
      </c>
      <c r="D144" s="175">
        <v>3</v>
      </c>
      <c r="E144" s="175"/>
      <c r="F144" s="170"/>
      <c r="G144" s="133">
        <f t="shared" si="6"/>
        <v>3</v>
      </c>
    </row>
    <row r="145" spans="1:7" x14ac:dyDescent="0.3">
      <c r="A145" s="184" t="s">
        <v>220</v>
      </c>
      <c r="B145" s="99" t="s">
        <v>212</v>
      </c>
      <c r="C145" s="99" t="s">
        <v>221</v>
      </c>
      <c r="D145" s="175">
        <v>18</v>
      </c>
      <c r="E145" s="175"/>
      <c r="F145" s="170"/>
      <c r="G145" s="133">
        <f t="shared" si="6"/>
        <v>18</v>
      </c>
    </row>
    <row r="146" spans="1:7" x14ac:dyDescent="0.3">
      <c r="A146" s="184" t="s">
        <v>323</v>
      </c>
      <c r="B146" s="99" t="s">
        <v>212</v>
      </c>
      <c r="C146" s="99" t="s">
        <v>331</v>
      </c>
      <c r="D146" s="175">
        <v>2</v>
      </c>
      <c r="E146" s="175"/>
      <c r="F146" s="170"/>
      <c r="G146" s="133">
        <f t="shared" si="6"/>
        <v>2</v>
      </c>
    </row>
    <row r="147" spans="1:7" x14ac:dyDescent="0.3">
      <c r="A147" s="184" t="s">
        <v>324</v>
      </c>
      <c r="B147" s="99" t="s">
        <v>212</v>
      </c>
      <c r="C147" s="99" t="s">
        <v>332</v>
      </c>
      <c r="D147" s="175">
        <v>3</v>
      </c>
      <c r="E147" s="175"/>
      <c r="F147" s="170"/>
      <c r="G147" s="133">
        <f t="shared" si="6"/>
        <v>3</v>
      </c>
    </row>
    <row r="148" spans="1:7" x14ac:dyDescent="0.3">
      <c r="A148" s="184" t="s">
        <v>294</v>
      </c>
      <c r="B148" s="99" t="s">
        <v>212</v>
      </c>
      <c r="C148" s="99" t="s">
        <v>295</v>
      </c>
      <c r="D148" s="175"/>
      <c r="E148" s="175"/>
      <c r="F148" s="170">
        <v>3</v>
      </c>
      <c r="G148" s="133">
        <f t="shared" si="6"/>
        <v>3</v>
      </c>
    </row>
    <row r="149" spans="1:7" x14ac:dyDescent="0.3">
      <c r="A149" s="184" t="s">
        <v>300</v>
      </c>
      <c r="B149" s="99" t="s">
        <v>212</v>
      </c>
      <c r="C149" s="99" t="s">
        <v>301</v>
      </c>
      <c r="D149" s="175">
        <v>3</v>
      </c>
      <c r="E149" s="175"/>
      <c r="F149" s="170"/>
      <c r="G149" s="133">
        <f t="shared" si="6"/>
        <v>3</v>
      </c>
    </row>
    <row r="150" spans="1:7" x14ac:dyDescent="0.3">
      <c r="A150" s="134" t="s">
        <v>279</v>
      </c>
      <c r="D150" s="174"/>
      <c r="E150" s="174"/>
      <c r="F150" s="169"/>
      <c r="G150" s="133"/>
    </row>
    <row r="151" spans="1:7" x14ac:dyDescent="0.3">
      <c r="A151" s="184" t="s">
        <v>283</v>
      </c>
      <c r="B151" s="99" t="s">
        <v>212</v>
      </c>
      <c r="C151" s="99" t="s">
        <v>284</v>
      </c>
      <c r="D151" s="175">
        <v>1</v>
      </c>
      <c r="E151" s="175"/>
      <c r="F151" s="170"/>
      <c r="G151" s="133">
        <f t="shared" si="6"/>
        <v>1</v>
      </c>
    </row>
    <row r="152" spans="1:7" x14ac:dyDescent="0.3">
      <c r="A152" s="185" t="s">
        <v>325</v>
      </c>
      <c r="B152" s="172" t="s">
        <v>212</v>
      </c>
      <c r="C152" s="172" t="s">
        <v>333</v>
      </c>
      <c r="D152" s="176">
        <v>0</v>
      </c>
      <c r="E152" s="176"/>
      <c r="F152" s="173"/>
      <c r="G152" s="135">
        <f t="shared" si="6"/>
        <v>0</v>
      </c>
    </row>
  </sheetData>
  <autoFilter ref="A115:G152" xr:uid="{37CE3BCE-25DD-5241-9337-DF37A4889FEB}"/>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46BA1-2719-4B1A-AB0E-ADE518E2E2FA}">
  <ds:schemaRefs>
    <ds:schemaRef ds:uri="http://schemas.microsoft.com/sharepoint/v3/contenttype/forms"/>
  </ds:schemaRefs>
</ds:datastoreItem>
</file>

<file path=customXml/itemProps2.xml><?xml version="1.0" encoding="utf-8"?>
<ds:datastoreItem xmlns:ds="http://schemas.openxmlformats.org/officeDocument/2006/customXml" ds:itemID="{89C48511-3F22-4CA1-B99E-6C10F279C162}">
  <ds:schemaRefs>
    <ds:schemaRef ds:uri="600e8ff9-9ee0-49b5-be24-8a4cae0e22ab"/>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a4fb19f8-e303-47ed-b2f8-d8a5044c492f"/>
    <ds:schemaRef ds:uri="http://purl.org/dc/elements/1.1/"/>
    <ds:schemaRef ds:uri="c1fdd505-2570-46c2-bd04-3e0f2d874cf5"/>
    <ds:schemaRef ds:uri="http://www.w3.org/XML/1998/namespace"/>
    <ds:schemaRef ds:uri="http://purl.org/dc/dcmitype/"/>
  </ds:schemaRefs>
</ds:datastoreItem>
</file>

<file path=customXml/itemProps3.xml><?xml version="1.0" encoding="utf-8"?>
<ds:datastoreItem xmlns:ds="http://schemas.openxmlformats.org/officeDocument/2006/customXml" ds:itemID="{CA40C8C3-ACD3-4891-AB12-756CA84EF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2019-04-10T04:29:58Z</dcterms:created>
  <dcterms:modified xsi:type="dcterms:W3CDTF">2024-05-22T06:58:26Z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2022-05-04T03:19:53Z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24b61199-7db7-4f5a-8974-0d4563cb80d2</vt:lpwstr>
  </property>
  <property fmtid="{D5CDD505-2E9C-101B-9397-08002B2CF9AE}" pid="23" name="MSIP_Label_817d4574-7375-4d17-b29c-6e4c6df0fcb0_ContentBits">
    <vt:lpwstr>2</vt:lpwstr>
  </property>
  <property fmtid="{D5CDD505-2E9C-101B-9397-08002B2CF9AE}" pid="24" name="MediaServiceImageTags">
    <vt:lpwstr/>
  </property>
</Properties>
</file>