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ttps://asiandevbank.sharepoint.com/teams/grp_eco_pard/Shared Documents/Pacific Economic Monitor/December 2023 issue/Clean datasheets/"/>
    </mc:Choice>
  </mc:AlternateContent>
  <xr:revisionPtr revIDLastSave="137" documentId="8_{25B71D4E-AE24-4257-B1F8-DD4C4E9D0F63}" xr6:coauthVersionLast="47" xr6:coauthVersionMax="47" xr10:uidLastSave="{4478A617-45AA-4D15-BF99-3EC958F8E3CA}"/>
  <bookViews>
    <workbookView xWindow="7810" yWindow="190" windowWidth="10610" windowHeight="9820" tabRatio="712" activeTab="1" xr2:uid="{00000000-000D-0000-FFFF-FFFF00000000}"/>
  </bookViews>
  <sheets>
    <sheet name="GDP PacDMC partners" sheetId="16" r:id="rId1"/>
    <sheet name="GDP DevAsia" sheetId="15" r:id="rId2"/>
    <sheet name="GDP ANZ" sheetId="30" r:id="rId3"/>
    <sheet name="Vaccination coverage" sheetId="19" state="hidden" r:id="rId4"/>
    <sheet name="COVID-19 cases" sheetId="20" state="hidden" r:id="rId5"/>
    <sheet name="ANZ inflation" sheetId="29" r:id="rId6"/>
    <sheet name="Brent crude oil" sheetId="23" r:id="rId7"/>
    <sheet name="Food prices" sheetId="26" r:id="rId8"/>
    <sheet name="Commodity prices_Resource" sheetId="27" r:id="rId9"/>
    <sheet name="Commodity prices_Agri" sheetId="31" r:id="rId10"/>
    <sheet name="Returning residents from PAC" sheetId="12" r:id="rId11"/>
    <sheet name="Outbound tourism_major markets" sheetId="28" r:id="rId12"/>
  </sheets>
  <externalReferences>
    <externalReference r:id="rId13"/>
    <externalReference r:id="rId14"/>
    <externalReference r:id="rId15"/>
    <externalReference r:id="rId16"/>
    <externalReference r:id="rId17"/>
    <externalReference r:id="rId18"/>
    <externalReference r:id="rId19"/>
  </externalReferences>
  <definedNames>
    <definedName name="_xlnm._FilterDatabase" localSheetId="3" hidden="1">'Vaccination coverage'!$A$4:$C$17</definedName>
    <definedName name="BoxPlot">"BoxPlot"</definedName>
    <definedName name="Bubble">"Bubble"</definedName>
    <definedName name="Candlestick">"Candlestick"</definedName>
    <definedName name="Chart">"Chart"</definedName>
    <definedName name="ChartImage">"ChartImage"</definedName>
    <definedName name="ColumnRange">"ColumnRange"</definedName>
    <definedName name="Dumbbell">"Dumbbell"</definedName>
    <definedName name="Heatmap">"Heatmap"</definedName>
    <definedName name="Histogram">"Histogram"</definedName>
    <definedName name="Map">"Map"</definedName>
    <definedName name="OHLC">"OHLC"</definedName>
    <definedName name="PieChart">"PieChart"</definedName>
    <definedName name="Scatter">"Scatter"</definedName>
    <definedName name="Series">"Series"</definedName>
    <definedName name="Stripe">"Stripe"</definedName>
    <definedName name="Table">"Table"</definedName>
    <definedName name="TreeMap">"TreeMap"</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0" l="1"/>
  <c r="E15" i="20"/>
  <c r="E3" i="20"/>
  <c r="I28" i="19" l="1"/>
  <c r="C11" i="19" s="1"/>
  <c r="I29" i="19"/>
  <c r="C14" i="19" s="1"/>
  <c r="I30" i="19"/>
  <c r="C13" i="19" s="1"/>
  <c r="I31" i="19"/>
  <c r="C12" i="19" s="1"/>
  <c r="I32" i="19"/>
  <c r="C10" i="19" s="1"/>
  <c r="I33" i="19"/>
  <c r="C6" i="19" s="1"/>
  <c r="I34" i="19"/>
  <c r="C4" i="19" s="1"/>
  <c r="I35" i="19"/>
  <c r="C17" i="19" s="1"/>
  <c r="I36" i="19"/>
  <c r="C7" i="19" s="1"/>
  <c r="I37" i="19"/>
  <c r="C16" i="19" s="1"/>
  <c r="I38" i="19"/>
  <c r="C9" i="19" s="1"/>
  <c r="I39" i="19"/>
  <c r="C8" i="19" s="1"/>
  <c r="I40" i="19"/>
  <c r="C15" i="19" s="1"/>
  <c r="I27" i="19"/>
  <c r="C5" i="19" s="1"/>
  <c r="H28" i="19"/>
  <c r="B11" i="19" s="1"/>
  <c r="H29" i="19"/>
  <c r="B14" i="19" s="1"/>
  <c r="H30" i="19"/>
  <c r="B13" i="19" s="1"/>
  <c r="H31" i="19"/>
  <c r="B12" i="19" s="1"/>
  <c r="H32" i="19"/>
  <c r="B10" i="19" s="1"/>
  <c r="H33" i="19"/>
  <c r="B6" i="19" s="1"/>
  <c r="H34" i="19"/>
  <c r="B4" i="19" s="1"/>
  <c r="H35" i="19"/>
  <c r="B17" i="19" s="1"/>
  <c r="H36" i="19"/>
  <c r="B7" i="19" s="1"/>
  <c r="H37" i="19"/>
  <c r="B16" i="19" s="1"/>
  <c r="H38" i="19"/>
  <c r="B9" i="19" s="1"/>
  <c r="H39" i="19"/>
  <c r="B8" i="19" s="1"/>
  <c r="H40" i="19"/>
  <c r="B15" i="19" s="1"/>
  <c r="H27" i="19"/>
  <c r="B5" i="19" s="1"/>
  <c r="E4" i="20" l="1"/>
  <c r="E5" i="20"/>
  <c r="E8" i="20"/>
  <c r="E7" i="20"/>
  <c r="E10" i="20"/>
  <c r="E11" i="20"/>
  <c r="E12" i="20"/>
  <c r="E14" i="20"/>
  <c r="E6" i="20"/>
  <c r="E9" i="20"/>
  <c r="E13" i="20"/>
  <c r="E16" i="20"/>
  <c r="B24" i="19" l="1"/>
  <c r="B41" i="19"/>
  <c r="B42" i="19" s="1"/>
  <c r="C41" i="19"/>
  <c r="C42" i="19" s="1"/>
  <c r="F17" i="20" l="1"/>
  <c r="F9" i="20"/>
  <c r="F6" i="20"/>
  <c r="F12" i="20"/>
  <c r="F10" i="20"/>
  <c r="F7" i="20"/>
  <c r="F5" i="20"/>
  <c r="F4" i="20"/>
  <c r="F3" i="20"/>
</calcChain>
</file>

<file path=xl/sharedStrings.xml><?xml version="1.0" encoding="utf-8"?>
<sst xmlns="http://schemas.openxmlformats.org/spreadsheetml/2006/main" count="164" uniqueCount="104">
  <si>
    <t>Gross Domestic Product Growth</t>
  </si>
  <si>
    <t>(%, annual)</t>
  </si>
  <si>
    <t>2023p</t>
  </si>
  <si>
    <t>New Zealand</t>
  </si>
  <si>
    <t>Australia</t>
  </si>
  <si>
    <t>Japan</t>
  </si>
  <si>
    <t>PRC</t>
  </si>
  <si>
    <t>United States</t>
  </si>
  <si>
    <t>Developing Asia</t>
  </si>
  <si>
    <t>World</t>
  </si>
  <si>
    <t>Gross Domestic Product Growth in Developing Asia</t>
  </si>
  <si>
    <t>The Pacific</t>
  </si>
  <si>
    <t>Caucasus and Central Asia</t>
  </si>
  <si>
    <t>East Asia</t>
  </si>
  <si>
    <t>South Asia</t>
  </si>
  <si>
    <t>Southeast Asia</t>
  </si>
  <si>
    <t>Vaccination Coverage</t>
  </si>
  <si>
    <t>(% of total population)</t>
  </si>
  <si>
    <t>Vaccination Coverage in the Pacific</t>
  </si>
  <si>
    <t>Country</t>
  </si>
  <si>
    <t>2nd dose administered</t>
  </si>
  <si>
    <t>1st dose administered</t>
  </si>
  <si>
    <t>Palau</t>
  </si>
  <si>
    <t>COVID-19 = coronavirus disease, FSM = Federated States of Micronesia.</t>
  </si>
  <si>
    <t>Cook Islands</t>
  </si>
  <si>
    <t>Niue</t>
  </si>
  <si>
    <t>Samoa</t>
  </si>
  <si>
    <t>Note: Data as of 21 November 2022.</t>
  </si>
  <si>
    <t>Tuvalu</t>
  </si>
  <si>
    <t>Tonga</t>
  </si>
  <si>
    <t>Source: Pacific Data Hub. COVID-19 vaccination. https://stats.pacificdata.org/vis?lc=en&amp;df[ds]=SPC2&amp;df[id]=DF_COVID_VACCINATION&amp;df[ag]=SPC&amp;df[vs]=1.0&amp;pd=2021-02-02%2C&amp;dq=D..&amp;ly[cl]=INDICATOR&amp;ly[rw]=TIME_PERIOD (accessed 25 November 2022); and authors’ calculations.</t>
  </si>
  <si>
    <t>Nauru</t>
  </si>
  <si>
    <t>Fiji</t>
  </si>
  <si>
    <t>FSM</t>
  </si>
  <si>
    <t>Marshall Islands</t>
  </si>
  <si>
    <t>Kiribati</t>
  </si>
  <si>
    <t>Vanuatu</t>
  </si>
  <si>
    <t>Solomon Islands</t>
  </si>
  <si>
    <t>Papua New Guinea</t>
  </si>
  <si>
    <t>Vaccine coverage in ADB Pacific Developing Member Countries</t>
  </si>
  <si>
    <t xml:space="preserve">Country </t>
  </si>
  <si>
    <t>Population estimate</t>
  </si>
  <si>
    <t>12+ population</t>
  </si>
  <si>
    <t>18+ population</t>
  </si>
  <si>
    <t>Data as of</t>
  </si>
  <si>
    <t>Federated States of Micronesia</t>
  </si>
  <si>
    <t>Total (Pacific sub-region)</t>
  </si>
  <si>
    <t>% of total population</t>
  </si>
  <si>
    <t xml:space="preserve">* = adult population, ADB = Asian Development Bank, DMC = developing member country. </t>
  </si>
  <si>
    <t xml:space="preserve">Notes: 1. Population numbers are estimates where official data is unavailable. 2. Vaccination coverage is based on the proportion of doses administered relative to total population. 3. Vaccination data as of 17 October 2022. </t>
  </si>
  <si>
    <t>COVID-19 cases in Pacific Developing Member Countries</t>
  </si>
  <si>
    <t>Total Cases</t>
  </si>
  <si>
    <t>Active Cases</t>
  </si>
  <si>
    <t>Total Deaths</t>
  </si>
  <si>
    <t>Total Cases /1,000 Population</t>
  </si>
  <si>
    <t>Total deaths /1,000 population</t>
  </si>
  <si>
    <t>-</t>
  </si>
  <si>
    <t>-- = none, COVID-19 = coronavirus disease, FSM = Federated States of Micronesia.</t>
  </si>
  <si>
    <t xml:space="preserve">Notes: Data as of 25 November 2022. </t>
  </si>
  <si>
    <t>Sources: Worldometer. Worldometer COVID-19 Data and Population. Retrieved from: https://www.worldometers.info/coronavirus/#countries (accessed 25 November 2022); and authors’ calculations.</t>
  </si>
  <si>
    <t>Average Spot Price of Brent Crude Oil</t>
  </si>
  <si>
    <t>(monthly, $/barrel)</t>
  </si>
  <si>
    <t>`</t>
  </si>
  <si>
    <t>Food Prices</t>
  </si>
  <si>
    <t xml:space="preserve">World Bank food price index </t>
  </si>
  <si>
    <t>Cereals (grains)</t>
  </si>
  <si>
    <t>Rice</t>
  </si>
  <si>
    <t>Oils and meals</t>
  </si>
  <si>
    <t>Cocoa</t>
  </si>
  <si>
    <t>Coconut oil</t>
  </si>
  <si>
    <t>Gold</t>
  </si>
  <si>
    <t>LNG</t>
  </si>
  <si>
    <t>Coffee</t>
  </si>
  <si>
    <t>Logs</t>
  </si>
  <si>
    <t>Sugar</t>
  </si>
  <si>
    <t>LNG = liquefied natural gas.</t>
  </si>
  <si>
    <t>Australia to Pacific destinations</t>
  </si>
  <si>
    <t>New Zealand to Pacific destinations</t>
  </si>
  <si>
    <t>Japan to Guam and CNMI</t>
  </si>
  <si>
    <t>US to Asia and Oceania</t>
  </si>
  <si>
    <t>Returning Residents from Pacific Destinations</t>
  </si>
  <si>
    <t>('000 persons, January-August totals)</t>
  </si>
  <si>
    <t>(January 2021 = 100)</t>
  </si>
  <si>
    <t>2024p</t>
  </si>
  <si>
    <r>
      <t xml:space="preserve">Source: World Bank. </t>
    </r>
    <r>
      <rPr>
        <i/>
        <sz val="11"/>
        <rFont val="Calibri"/>
        <family val="2"/>
        <scheme val="minor"/>
      </rPr>
      <t>World Bank Commodity Price Data (Pink Sheet)</t>
    </r>
    <r>
      <rPr>
        <sz val="11"/>
        <rFont val="Calibri"/>
        <family val="2"/>
        <scheme val="minor"/>
      </rPr>
      <t>. https://www.worldbank.org/en/research/commodity-markets (accessed 22 Sept 2023).</t>
    </r>
  </si>
  <si>
    <t>Sources: ADB calculations using data from World Bank. 2023. World Bank Commodity Price Data (Pink Sheet) (accessed 22 September 2023).</t>
  </si>
  <si>
    <t>p = projection.</t>
  </si>
  <si>
    <t xml:space="preserve">Notes: Developing Asia and Pacific DMCs as defined by ADB. Figures are based on ADB estimates except for world GDP growth.
</t>
  </si>
  <si>
    <t>Inflation in Australia and New Zealand</t>
  </si>
  <si>
    <t>p = projection, PRC = People's Republic of China.</t>
  </si>
  <si>
    <t>Note: Developing Asia comprises the 46 members of the Asian Development Bank.</t>
  </si>
  <si>
    <t>Gross Domestic Product Growth in Australia and New Zealand</t>
  </si>
  <si>
    <t xml:space="preserve">Source: Consensus Economics. 2023. Asia Pacific Consensus Forecasts November 2023. London. </t>
  </si>
  <si>
    <t>Source: Consensus Economics. 2023. Asia Pacific Consensus Forecasts November 2023. London.</t>
  </si>
  <si>
    <t>Prices of Selected Resource Export Commodities</t>
  </si>
  <si>
    <t>Prices of Selected Agricultural Export Commodities</t>
  </si>
  <si>
    <t>Sources: Government of Australia, Bureau of Statistics. Overseas Arrivals and Departures (accessed 21 October 2023), and Government of New Zealand, Stats NZ Tatauranga Aotearoa: International Travel and Migration (accessed 21 October 2023).</t>
  </si>
  <si>
    <t>Outbound Tourism from Major Source Markets</t>
  </si>
  <si>
    <t>(relative to pre-COVID-19 pandemic levels, monthly)</t>
  </si>
  <si>
    <t>2018-2019 monthly average</t>
  </si>
  <si>
    <t>CNMI = Commonwealth of the Northern Mariana Islands, COVID-19 = coronavirus disease, US = United States.</t>
  </si>
  <si>
    <t>Sources: Government of Australia, Bureau of Statistics. Overseas Arrivals and Departures (accessed 21 October 2023), Japan Tourism Marketing Co. Japanese Outbound Tourists Statistics (accessed 21 October 2023), Government of New Zealand, Stats NZ Tatauranga Aotearoa: International Travel and Migration (accessed 21 October 2023), and Government of the US, Department of Commerce International Trade Administration: US Outbound Travel to World Regions (accessed 21 October 2023).</t>
  </si>
  <si>
    <t xml:space="preserve">Sources: Asian Development Outlook database (accessed December 2023); and International Monetary Fund. 2023. World Economic Outlook: Navigating Global Divergences. Washington, DC (October). </t>
  </si>
  <si>
    <t>Source: Asian Development Outlook database (accessed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</si>
</sst>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_-* #,##0_-;\-* #,##0_-;_-* &quot;-&quot;??_-;_-@_-"/>
    <numFmt numFmtId="167" formatCode="#,##0.0"/>
    <numFmt numFmtId="168" formatCode="0.0%"/>
    <numFmt numFmtId="169" formatCode="_-* #,##0.0_-;\-* #,##0.0_-;_-* &quot;-&quot;??_-;_-@_-"/>
  </numFmts>
  <fonts count="16">
    <font>
      <sz val="11"/>
      <color theme="1"/>
      <name val="Calibri"/>
      <family val="2"/>
      <scheme val="minor"/>
    </font>
    <font>
      <sz val="11"/>
      <color theme="1"/>
      <name val="Calibri"/>
      <family val="2"/>
      <scheme val="minor"/>
    </font>
    <font>
      <sz val="10"/>
      <name val="Arial"/>
      <family val="2"/>
    </font>
    <font>
      <sz val="11"/>
      <name val="Calibri"/>
      <family val="2"/>
      <scheme val="minor"/>
    </font>
    <font>
      <sz val="10"/>
      <name val="Arial"/>
      <family val="2"/>
    </font>
    <font>
      <u/>
      <sz val="10"/>
      <color indexed="12"/>
      <name val="Geneva"/>
    </font>
    <font>
      <b/>
      <sz val="11"/>
      <color theme="1"/>
      <name val="Calibri"/>
      <family val="2"/>
      <scheme val="minor"/>
    </font>
    <font>
      <sz val="11"/>
      <color indexed="8"/>
      <name val="Calibri"/>
      <family val="2"/>
      <scheme val="minor"/>
    </font>
    <font>
      <b/>
      <sz val="11"/>
      <color rgb="FF000000"/>
      <name val="Calibri"/>
      <family val="2"/>
      <scheme val="minor"/>
    </font>
    <font>
      <sz val="11"/>
      <color rgb="FF000000"/>
      <name val="Calibri"/>
      <family val="2"/>
      <scheme val="minor"/>
    </font>
    <font>
      <sz val="11"/>
      <color theme="1" tint="0.499984740745262"/>
      <name val="Calibri"/>
      <family val="2"/>
      <scheme val="minor"/>
    </font>
    <font>
      <sz val="10"/>
      <name val="Calibri"/>
      <family val="2"/>
      <scheme val="minor"/>
    </font>
    <font>
      <i/>
      <sz val="11"/>
      <name val="Calibri"/>
      <family val="2"/>
      <scheme val="minor"/>
    </font>
    <font>
      <sz val="8"/>
      <color theme="1" tint="0.499984740745262"/>
      <name val="Calibri"/>
      <family val="2"/>
      <scheme val="minor"/>
    </font>
    <font>
      <i/>
      <sz val="11"/>
      <color theme="1" tint="0.34998626667073579"/>
      <name val="Calibri"/>
      <family val="2"/>
      <scheme val="minor"/>
    </font>
    <font>
      <b/>
      <sz val="1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2" fillId="0" borderId="0"/>
    <xf numFmtId="164" fontId="1" fillId="0" borderId="0" applyFont="0" applyFill="0" applyBorder="0" applyAlignment="0" applyProtection="0"/>
    <xf numFmtId="0" fontId="4" fillId="0" borderId="0"/>
    <xf numFmtId="0" fontId="5" fillId="0" borderId="0" applyNumberFormat="0" applyFill="0" applyBorder="0" applyAlignment="0" applyProtection="0">
      <alignment vertical="top"/>
      <protection locked="0"/>
    </xf>
    <xf numFmtId="0" fontId="7" fillId="0" borderId="0"/>
    <xf numFmtId="0" fontId="2" fillId="0" borderId="0"/>
    <xf numFmtId="9" fontId="1" fillId="0" borderId="0" applyFont="0" applyFill="0" applyBorder="0" applyAlignment="0" applyProtection="0"/>
  </cellStyleXfs>
  <cellXfs count="52">
    <xf numFmtId="0" fontId="0" fillId="0" borderId="0" xfId="0"/>
    <xf numFmtId="0" fontId="0" fillId="0" borderId="0" xfId="0" applyAlignment="1">
      <alignment horizontal="right"/>
    </xf>
    <xf numFmtId="17" fontId="0" fillId="0" borderId="0" xfId="0" applyNumberFormat="1"/>
    <xf numFmtId="0" fontId="6" fillId="0" borderId="0" xfId="0" applyFont="1"/>
    <xf numFmtId="0" fontId="8" fillId="0" borderId="0" xfId="0" applyFont="1"/>
    <xf numFmtId="0" fontId="9" fillId="0" borderId="0" xfId="0" applyFont="1"/>
    <xf numFmtId="0" fontId="0" fillId="0" borderId="0" xfId="0" applyAlignment="1">
      <alignment horizontal="left"/>
    </xf>
    <xf numFmtId="0" fontId="10" fillId="0" borderId="0" xfId="0" applyFont="1"/>
    <xf numFmtId="0" fontId="3" fillId="0" borderId="0" xfId="0" applyFont="1"/>
    <xf numFmtId="165" fontId="3" fillId="0" borderId="0" xfId="0" applyNumberFormat="1" applyFont="1"/>
    <xf numFmtId="0" fontId="0" fillId="0" borderId="1" xfId="0" applyBorder="1"/>
    <xf numFmtId="0" fontId="0" fillId="0" borderId="1" xfId="0" applyBorder="1" applyAlignment="1">
      <alignment vertical="center"/>
    </xf>
    <xf numFmtId="0" fontId="0" fillId="0" borderId="2" xfId="0" applyBorder="1" applyAlignment="1">
      <alignment vertical="center" wrapText="1"/>
    </xf>
    <xf numFmtId="164" fontId="0" fillId="0" borderId="2" xfId="2" applyFont="1" applyBorder="1"/>
    <xf numFmtId="0" fontId="0" fillId="0" borderId="3" xfId="0" applyBorder="1"/>
    <xf numFmtId="0" fontId="11" fillId="0" borderId="0" xfId="0" applyFont="1"/>
    <xf numFmtId="0" fontId="6" fillId="0" borderId="3" xfId="0" applyFont="1" applyBorder="1"/>
    <xf numFmtId="3" fontId="0" fillId="0" borderId="0" xfId="0" applyNumberFormat="1" applyAlignment="1">
      <alignment horizontal="right"/>
    </xf>
    <xf numFmtId="166" fontId="0" fillId="0" borderId="0" xfId="0" applyNumberFormat="1"/>
    <xf numFmtId="0" fontId="0" fillId="0" borderId="0" xfId="0" quotePrefix="1"/>
    <xf numFmtId="1" fontId="10" fillId="0" borderId="0" xfId="2" applyNumberFormat="1" applyFont="1"/>
    <xf numFmtId="1" fontId="10" fillId="0" borderId="0" xfId="0" applyNumberFormat="1" applyFont="1"/>
    <xf numFmtId="3" fontId="3" fillId="0" borderId="0" xfId="0" applyNumberFormat="1" applyFont="1" applyAlignment="1">
      <alignment horizontal="right"/>
    </xf>
    <xf numFmtId="14" fontId="3" fillId="0" borderId="0" xfId="0" applyNumberFormat="1" applyFont="1"/>
    <xf numFmtId="3" fontId="3" fillId="0" borderId="1" xfId="0" applyNumberFormat="1" applyFont="1" applyBorder="1" applyAlignment="1">
      <alignment horizontal="right"/>
    </xf>
    <xf numFmtId="3" fontId="3" fillId="0" borderId="0" xfId="0" applyNumberFormat="1" applyFont="1"/>
    <xf numFmtId="165" fontId="3" fillId="0" borderId="1" xfId="0" applyNumberFormat="1" applyFont="1" applyBorder="1"/>
    <xf numFmtId="0" fontId="3" fillId="0" borderId="1" xfId="0" applyFont="1" applyBorder="1"/>
    <xf numFmtId="166" fontId="3" fillId="0" borderId="0" xfId="2" applyNumberFormat="1" applyFont="1" applyBorder="1"/>
    <xf numFmtId="164" fontId="3" fillId="0" borderId="0" xfId="2" applyFont="1" applyBorder="1"/>
    <xf numFmtId="166" fontId="3" fillId="0" borderId="0" xfId="2" applyNumberFormat="1" applyFont="1" applyBorder="1" applyAlignment="1">
      <alignment horizontal="right"/>
    </xf>
    <xf numFmtId="166" fontId="3" fillId="0" borderId="0" xfId="2" applyNumberFormat="1" applyFont="1"/>
    <xf numFmtId="166" fontId="3" fillId="0" borderId="3" xfId="2" applyNumberFormat="1" applyFont="1" applyBorder="1"/>
    <xf numFmtId="164" fontId="3" fillId="0" borderId="3" xfId="2" applyFont="1" applyBorder="1"/>
    <xf numFmtId="0" fontId="6" fillId="0" borderId="1" xfId="0" applyFont="1" applyBorder="1" applyAlignment="1">
      <alignment vertical="center"/>
    </xf>
    <xf numFmtId="0" fontId="6" fillId="0" borderId="1" xfId="0" applyFont="1" applyBorder="1" applyAlignment="1">
      <alignment horizontal="center" vertical="center" wrapText="1"/>
    </xf>
    <xf numFmtId="168" fontId="0" fillId="0" borderId="0" xfId="7" applyNumberFormat="1" applyFont="1"/>
    <xf numFmtId="169" fontId="0" fillId="0" borderId="0" xfId="2" applyNumberFormat="1" applyFont="1"/>
    <xf numFmtId="165" fontId="0" fillId="0" borderId="0" xfId="0" applyNumberFormat="1"/>
    <xf numFmtId="0" fontId="13" fillId="0" borderId="0" xfId="0" applyFont="1"/>
    <xf numFmtId="168" fontId="0" fillId="0" borderId="0" xfId="7" applyNumberFormat="1" applyFont="1" applyFill="1"/>
    <xf numFmtId="17" fontId="0" fillId="0" borderId="0" xfId="0" applyNumberFormat="1" applyAlignment="1">
      <alignment horizontal="right"/>
    </xf>
    <xf numFmtId="0" fontId="14" fillId="0" borderId="0" xfId="0" applyFont="1"/>
    <xf numFmtId="0" fontId="15" fillId="0" borderId="0" xfId="0" applyFont="1"/>
    <xf numFmtId="0" fontId="12" fillId="0" borderId="0" xfId="0" applyFont="1"/>
    <xf numFmtId="17" fontId="3" fillId="0" borderId="0" xfId="0" applyNumberFormat="1" applyFont="1" applyAlignment="1">
      <alignment horizontal="right"/>
    </xf>
    <xf numFmtId="17" fontId="3" fillId="0" borderId="0" xfId="0" applyNumberFormat="1" applyFont="1"/>
    <xf numFmtId="0" fontId="3" fillId="0" borderId="0" xfId="5" applyFont="1"/>
    <xf numFmtId="17" fontId="3" fillId="0" borderId="0" xfId="5" applyNumberFormat="1" applyFont="1"/>
    <xf numFmtId="167" fontId="3" fillId="0" borderId="0" xfId="5" applyNumberFormat="1" applyFont="1"/>
    <xf numFmtId="0" fontId="15" fillId="0" borderId="0" xfId="5" applyFont="1"/>
    <xf numFmtId="0" fontId="6" fillId="0" borderId="1" xfId="0" applyFont="1" applyBorder="1" applyAlignment="1">
      <alignment horizontal="center"/>
    </xf>
  </cellXfs>
  <cellStyles count="8">
    <cellStyle name="Comma" xfId="2" builtinId="3"/>
    <cellStyle name="Hyperlink 2" xfId="4" xr:uid="{00000000-0005-0000-0000-000032000000}"/>
    <cellStyle name="Normal" xfId="0" builtinId="0"/>
    <cellStyle name="Normal 2" xfId="1" xr:uid="{00000000-0005-0000-0000-000003000000}"/>
    <cellStyle name="Normal 2 2 2" xfId="6" xr:uid="{2F606C2D-B13D-4BD6-A237-D82B66D2A705}"/>
    <cellStyle name="Normal 3" xfId="3" xr:uid="{00000000-0005-0000-0000-000033000000}"/>
    <cellStyle name="Normal 4" xfId="5" xr:uid="{1FFAE28D-7BA9-477E-B7E2-51245C8112A3}"/>
    <cellStyle name="Percent" xfId="7" builtinId="5"/>
  </cellStyles>
  <dxfs count="0"/>
  <tableStyles count="0" defaultTableStyle="TableStyleMedium2" defaultPivotStyle="PivotStyleLight16"/>
  <colors>
    <mruColors>
      <color rgb="FFCC9900"/>
      <color rgb="FF663300"/>
      <color rgb="FF996633"/>
      <color rgb="FFEEEE04"/>
      <color rgb="FF00FFFF"/>
      <color rgb="FFFF9900"/>
      <color rgb="FFFF3300"/>
      <color rgb="FF0033CC"/>
      <color rgb="FFF6FB25"/>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7905074365704287E-2"/>
          <c:y val="3.5719710666914921E-2"/>
          <c:w val="0.9115393700787402"/>
          <c:h val="0.81454986724164846"/>
        </c:manualLayout>
      </c:layout>
      <c:barChart>
        <c:barDir val="bar"/>
        <c:grouping val="clustered"/>
        <c:varyColors val="0"/>
        <c:ser>
          <c:idx val="1"/>
          <c:order val="0"/>
          <c:tx>
            <c:strRef>
              <c:f>'Vaccination coverage'!$C$3</c:f>
              <c:strCache>
                <c:ptCount val="1"/>
                <c:pt idx="0">
                  <c:v>1st dose administered</c:v>
                </c:pt>
              </c:strCache>
            </c:strRef>
          </c:tx>
          <c:spPr>
            <a:solidFill>
              <a:schemeClr val="accent1">
                <a:shade val="76000"/>
              </a:schemeClr>
            </a:solidFill>
            <a:ln>
              <a:noFill/>
            </a:ln>
            <a:effectLst/>
          </c:spPr>
          <c:invertIfNegative val="0"/>
          <c:cat>
            <c:strRef>
              <c:f>'Vaccination coverage'!$A$4:$A$17</c:f>
              <c:strCache>
                <c:ptCount val="14"/>
                <c:pt idx="0">
                  <c:v>Palau</c:v>
                </c:pt>
                <c:pt idx="1">
                  <c:v>Cook Islands</c:v>
                </c:pt>
                <c:pt idx="2">
                  <c:v>Niue</c:v>
                </c:pt>
                <c:pt idx="3">
                  <c:v>Samoa</c:v>
                </c:pt>
                <c:pt idx="4">
                  <c:v>Tuvalu</c:v>
                </c:pt>
                <c:pt idx="5">
                  <c:v>Tonga</c:v>
                </c:pt>
                <c:pt idx="6">
                  <c:v>Nauru</c:v>
                </c:pt>
                <c:pt idx="7">
                  <c:v>Fiji</c:v>
                </c:pt>
                <c:pt idx="8">
                  <c:v>FSM</c:v>
                </c:pt>
                <c:pt idx="9">
                  <c:v>Marshall Islands</c:v>
                </c:pt>
                <c:pt idx="10">
                  <c:v>Kiribati</c:v>
                </c:pt>
                <c:pt idx="11">
                  <c:v>Vanuatu</c:v>
                </c:pt>
                <c:pt idx="12">
                  <c:v>Solomon Islands</c:v>
                </c:pt>
                <c:pt idx="13">
                  <c:v>Papua New Guinea</c:v>
                </c:pt>
              </c:strCache>
            </c:strRef>
          </c:cat>
          <c:val>
            <c:numRef>
              <c:f>'Vaccination coverage'!$C$4:$C$17</c:f>
              <c:numCache>
                <c:formatCode>0.0</c:formatCode>
                <c:ptCount val="14"/>
                <c:pt idx="0">
                  <c:v>114.74744103248776</c:v>
                </c:pt>
                <c:pt idx="1">
                  <c:v>97.909905231727905</c:v>
                </c:pt>
                <c:pt idx="2">
                  <c:v>121.21409921671018</c:v>
                </c:pt>
                <c:pt idx="3">
                  <c:v>95.090025323509082</c:v>
                </c:pt>
                <c:pt idx="4">
                  <c:v>89.098162924475787</c:v>
                </c:pt>
                <c:pt idx="5">
                  <c:v>91.49300484473676</c:v>
                </c:pt>
                <c:pt idx="6">
                  <c:v>96.596244131455393</c:v>
                </c:pt>
                <c:pt idx="7">
                  <c:v>78.849116518024005</c:v>
                </c:pt>
                <c:pt idx="8">
                  <c:v>75.084680196627886</c:v>
                </c:pt>
                <c:pt idx="9">
                  <c:v>75.438048708812403</c:v>
                </c:pt>
                <c:pt idx="10">
                  <c:v>78.367213916160836</c:v>
                </c:pt>
                <c:pt idx="11">
                  <c:v>47.029788173708596</c:v>
                </c:pt>
                <c:pt idx="12">
                  <c:v>46.187233596674936</c:v>
                </c:pt>
                <c:pt idx="13">
                  <c:v>3.8864357485936774</c:v>
                </c:pt>
              </c:numCache>
            </c:numRef>
          </c:val>
          <c:extLst>
            <c:ext xmlns:c16="http://schemas.microsoft.com/office/drawing/2014/chart" uri="{C3380CC4-5D6E-409C-BE32-E72D297353CC}">
              <c16:uniqueId val="{00000000-21CF-474A-AA12-1B12BCAF5929}"/>
            </c:ext>
          </c:extLst>
        </c:ser>
        <c:ser>
          <c:idx val="0"/>
          <c:order val="1"/>
          <c:tx>
            <c:strRef>
              <c:f>'Vaccination coverage'!$B$3</c:f>
              <c:strCache>
                <c:ptCount val="1"/>
                <c:pt idx="0">
                  <c:v>2nd dose administered</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'Vaccination coverage'!$A$4:$A$17</c:f>
              <c:strCache>
                <c:ptCount val="14"/>
                <c:pt idx="0">
                  <c:v>Palau</c:v>
                </c:pt>
                <c:pt idx="1">
                  <c:v>Cook Islands</c:v>
                </c:pt>
                <c:pt idx="2">
                  <c:v>Niue</c:v>
                </c:pt>
                <c:pt idx="3">
                  <c:v>Samoa</c:v>
                </c:pt>
                <c:pt idx="4">
                  <c:v>Tuvalu</c:v>
                </c:pt>
                <c:pt idx="5">
                  <c:v>Tonga</c:v>
                </c:pt>
                <c:pt idx="6">
                  <c:v>Nauru</c:v>
                </c:pt>
                <c:pt idx="7">
                  <c:v>Fiji</c:v>
                </c:pt>
                <c:pt idx="8">
                  <c:v>FSM</c:v>
                </c:pt>
                <c:pt idx="9">
                  <c:v>Marshall Islands</c:v>
                </c:pt>
                <c:pt idx="10">
                  <c:v>Kiribati</c:v>
                </c:pt>
                <c:pt idx="11">
                  <c:v>Vanuatu</c:v>
                </c:pt>
                <c:pt idx="12">
                  <c:v>Solomon Islands</c:v>
                </c:pt>
                <c:pt idx="13">
                  <c:v>Papua New Guinea</c:v>
                </c:pt>
              </c:strCache>
            </c:strRef>
          </c:cat>
          <c:val>
            <c:numRef>
              <c:f>'Vaccination coverage'!$B$4:$B$17</c:f>
              <c:numCache>
                <c:formatCode>0.0</c:formatCode>
                <c:ptCount val="14"/>
                <c:pt idx="0">
                  <c:v>102.50333778371161</c:v>
                </c:pt>
                <c:pt idx="1">
                  <c:v>95.469297676230042</c:v>
                </c:pt>
                <c:pt idx="2">
                  <c:v>93.733681462140993</c:v>
                </c:pt>
                <c:pt idx="3">
                  <c:v>88.384021811053785</c:v>
                </c:pt>
                <c:pt idx="4">
                  <c:v>86.49100018556318</c:v>
                </c:pt>
                <c:pt idx="5">
                  <c:v>77.379813261081949</c:v>
                </c:pt>
                <c:pt idx="6">
                  <c:v>71.973507712944325</c:v>
                </c:pt>
                <c:pt idx="7">
                  <c:v>70.933104703511404</c:v>
                </c:pt>
                <c:pt idx="8">
                  <c:v>65.047600177380247</c:v>
                </c:pt>
                <c:pt idx="9">
                  <c:v>62.169856371450614</c:v>
                </c:pt>
                <c:pt idx="10">
                  <c:v>60.201246588177781</c:v>
                </c:pt>
                <c:pt idx="11">
                  <c:v>42.76695860570694</c:v>
                </c:pt>
                <c:pt idx="12">
                  <c:v>34.168405186947467</c:v>
                </c:pt>
                <c:pt idx="13">
                  <c:v>3.2406903272101837</c:v>
                </c:pt>
              </c:numCache>
            </c:numRef>
          </c:val>
          <c:extLst>
            <c:ext xmlns:c16="http://schemas.microsoft.com/office/drawing/2014/chart" uri="{C3380CC4-5D6E-409C-BE32-E72D297353CC}">
              <c16:uniqueId val="{00000001-21CF-474A-AA12-1B12BCAF5929}"/>
            </c:ext>
          </c:extLst>
        </c:ser>
        <c:dLbls>
          <c:showLegendKey val="0"/>
          <c:showVal val="0"/>
          <c:showCatName val="0"/>
          <c:showSerName val="0"/>
          <c:showPercent val="0"/>
          <c:showBubbleSize val="0"/>
        </c:dLbls>
        <c:gapWidth val="150"/>
        <c:axId val="187453824"/>
        <c:axId val="187455360"/>
      </c:barChart>
      <c:catAx>
        <c:axId val="187453824"/>
        <c:scaling>
          <c:orientation val="minMax"/>
        </c:scaling>
        <c:delete val="0"/>
        <c:axPos val="l"/>
        <c:numFmt formatCode="General" sourceLinked="0"/>
        <c:majorTickMark val="out"/>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87455360"/>
        <c:crosses val="autoZero"/>
        <c:auto val="1"/>
        <c:lblAlgn val="ctr"/>
        <c:lblOffset val="100"/>
        <c:noMultiLvlLbl val="0"/>
      </c:catAx>
      <c:valAx>
        <c:axId val="187455360"/>
        <c:scaling>
          <c:orientation val="minMax"/>
          <c:min val="0"/>
        </c:scaling>
        <c:delete val="0"/>
        <c:axPos val="b"/>
        <c:numFmt formatCode="0" sourceLinked="0"/>
        <c:majorTickMark val="out"/>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87453824"/>
        <c:crosses val="autoZero"/>
        <c:crossBetween val="between"/>
      </c:valAx>
      <c:spPr>
        <a:solidFill>
          <a:schemeClr val="bg1"/>
        </a:solidFill>
        <a:ln>
          <a:noFill/>
        </a:ln>
        <a:effectLst/>
      </c:spPr>
    </c:plotArea>
    <c:legend>
      <c:legendPos val="b"/>
      <c:layout>
        <c:manualLayout>
          <c:xMode val="edge"/>
          <c:yMode val="edge"/>
          <c:x val="0.15322640225527365"/>
          <c:y val="0.91871993820277131"/>
          <c:w val="0.69125376535022953"/>
          <c:h val="4.732197002713173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28207357361084E-2"/>
          <c:y val="5.4860479245835668E-2"/>
          <c:w val="0.90286351706036749"/>
          <c:h val="0.85396270937817809"/>
        </c:manualLayout>
      </c:layout>
      <c:lineChart>
        <c:grouping val="standard"/>
        <c:varyColors val="0"/>
        <c:ser>
          <c:idx val="0"/>
          <c:order val="0"/>
          <c:tx>
            <c:strRef>
              <c:f>'Brent crude oil'!$B$3</c:f>
              <c:strCache>
                <c:ptCount val="1"/>
              </c:strCache>
            </c:strRef>
          </c:tx>
          <c:spPr>
            <a:ln w="25400" cap="rnd">
              <a:solidFill>
                <a:srgbClr val="FF0000"/>
              </a:solidFill>
              <a:round/>
            </a:ln>
            <a:effectLst/>
          </c:spPr>
          <c:marker>
            <c:symbol val="none"/>
          </c:marker>
          <c:cat>
            <c:numRef>
              <c:f>'Brent crude oil'!$A$34:$A$60</c:f>
              <c:numCache>
                <c:formatCode>mmm\-yy</c:formatCode>
                <c:ptCount val="27"/>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pt idx="16">
                  <c:v>44866</c:v>
                </c:pt>
                <c:pt idx="17">
                  <c:v>44896</c:v>
                </c:pt>
                <c:pt idx="18">
                  <c:v>44927</c:v>
                </c:pt>
                <c:pt idx="19">
                  <c:v>44958</c:v>
                </c:pt>
                <c:pt idx="20">
                  <c:v>44986</c:v>
                </c:pt>
                <c:pt idx="21">
                  <c:v>45017</c:v>
                </c:pt>
                <c:pt idx="22">
                  <c:v>45047</c:v>
                </c:pt>
                <c:pt idx="23">
                  <c:v>45078</c:v>
                </c:pt>
                <c:pt idx="24">
                  <c:v>45108</c:v>
                </c:pt>
                <c:pt idx="25">
                  <c:v>45139</c:v>
                </c:pt>
                <c:pt idx="26">
                  <c:v>45170</c:v>
                </c:pt>
              </c:numCache>
            </c:numRef>
          </c:cat>
          <c:val>
            <c:numRef>
              <c:f>'Brent crude oil'!$B$34:$B$60</c:f>
              <c:numCache>
                <c:formatCode>0.0</c:formatCode>
                <c:ptCount val="27"/>
                <c:pt idx="0">
                  <c:v>74.39</c:v>
                </c:pt>
                <c:pt idx="1">
                  <c:v>70.02</c:v>
                </c:pt>
                <c:pt idx="2">
                  <c:v>74.599999999999994</c:v>
                </c:pt>
                <c:pt idx="3">
                  <c:v>83.65</c:v>
                </c:pt>
                <c:pt idx="4">
                  <c:v>80.77</c:v>
                </c:pt>
                <c:pt idx="5">
                  <c:v>74.31</c:v>
                </c:pt>
                <c:pt idx="6">
                  <c:v>85.53</c:v>
                </c:pt>
                <c:pt idx="7">
                  <c:v>95.76</c:v>
                </c:pt>
                <c:pt idx="8">
                  <c:v>115.59</c:v>
                </c:pt>
                <c:pt idx="9">
                  <c:v>105.78</c:v>
                </c:pt>
                <c:pt idx="10">
                  <c:v>112.37</c:v>
                </c:pt>
                <c:pt idx="11">
                  <c:v>120.08</c:v>
                </c:pt>
                <c:pt idx="12">
                  <c:v>108.92</c:v>
                </c:pt>
                <c:pt idx="13">
                  <c:v>98.6</c:v>
                </c:pt>
                <c:pt idx="14">
                  <c:v>90.16</c:v>
                </c:pt>
                <c:pt idx="15">
                  <c:v>93.13</c:v>
                </c:pt>
                <c:pt idx="16">
                  <c:v>91.07</c:v>
                </c:pt>
                <c:pt idx="17">
                  <c:v>80.900000000000006</c:v>
                </c:pt>
                <c:pt idx="18">
                  <c:v>83.09</c:v>
                </c:pt>
                <c:pt idx="19">
                  <c:v>82.71</c:v>
                </c:pt>
                <c:pt idx="20">
                  <c:v>78.53</c:v>
                </c:pt>
                <c:pt idx="21">
                  <c:v>84.11</c:v>
                </c:pt>
                <c:pt idx="22">
                  <c:v>75.7</c:v>
                </c:pt>
                <c:pt idx="23">
                  <c:v>74.89</c:v>
                </c:pt>
                <c:pt idx="24">
                  <c:v>80.099999999999994</c:v>
                </c:pt>
                <c:pt idx="25">
                  <c:v>86.162999999999997</c:v>
                </c:pt>
                <c:pt idx="26">
                  <c:v>94</c:v>
                </c:pt>
              </c:numCache>
            </c:numRef>
          </c:val>
          <c:smooth val="0"/>
          <c:extLst>
            <c:ext xmlns:c16="http://schemas.microsoft.com/office/drawing/2014/chart" uri="{C3380CC4-5D6E-409C-BE32-E72D297353CC}">
              <c16:uniqueId val="{00000000-5BF1-417A-A95A-6E07EF243CCE}"/>
            </c:ext>
          </c:extLst>
        </c:ser>
        <c:dLbls>
          <c:showLegendKey val="0"/>
          <c:showVal val="0"/>
          <c:showCatName val="0"/>
          <c:showSerName val="0"/>
          <c:showPercent val="0"/>
          <c:showBubbleSize val="0"/>
        </c:dLbls>
        <c:smooth val="0"/>
        <c:axId val="1437739872"/>
        <c:axId val="1333840240"/>
      </c:lineChart>
      <c:dateAx>
        <c:axId val="14377398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840240"/>
        <c:crosses val="autoZero"/>
        <c:auto val="1"/>
        <c:lblOffset val="100"/>
        <c:baseTimeUnit val="months"/>
        <c:majorUnit val="4"/>
        <c:majorTimeUnit val="months"/>
      </c:dateAx>
      <c:valAx>
        <c:axId val="1333840240"/>
        <c:scaling>
          <c:orientation val="minMax"/>
          <c:min val="2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739872"/>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204612</xdr:colOff>
      <xdr:row>0</xdr:row>
      <xdr:rowOff>127000</xdr:rowOff>
    </xdr:from>
    <xdr:to>
      <xdr:col>15</xdr:col>
      <xdr:colOff>71967</xdr:colOff>
      <xdr:row>23</xdr:row>
      <xdr:rowOff>14111</xdr:rowOff>
    </xdr:to>
    <xdr:graphicFrame macro="">
      <xdr:nvGraphicFramePr>
        <xdr:cNvPr id="4" name="Chart 1">
          <a:extLst>
            <a:ext uri="{FF2B5EF4-FFF2-40B4-BE49-F238E27FC236}">
              <a16:creationId xmlns:a16="http://schemas.microsoft.com/office/drawing/2014/main" id="{9E887EE3-D668-4349-902C-0F6EB16FE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0.03542</cdr:x>
      <cdr:y>0.84148</cdr:y>
    </cdr:from>
    <cdr:to>
      <cdr:x>0.94375</cdr:x>
      <cdr:y>0.91531</cdr:y>
    </cdr:to>
    <cdr:sp macro="" textlink="">
      <cdr:nvSpPr>
        <cdr:cNvPr id="2" name="TextBox 1"/>
        <cdr:cNvSpPr txBox="1"/>
      </cdr:nvSpPr>
      <cdr:spPr>
        <a:xfrm xmlns:a="http://schemas.openxmlformats.org/drawingml/2006/main">
          <a:off x="161925" y="3690939"/>
          <a:ext cx="41529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0.81325</cdr:y>
    </cdr:from>
    <cdr:to>
      <cdr:x>1</cdr:x>
      <cdr:y>0.94354</cdr:y>
    </cdr:to>
    <cdr:sp macro="" textlink="">
      <cdr:nvSpPr>
        <cdr:cNvPr id="3" name="TextBox 2"/>
        <cdr:cNvSpPr txBox="1"/>
      </cdr:nvSpPr>
      <cdr:spPr>
        <a:xfrm xmlns:a="http://schemas.openxmlformats.org/drawingml/2006/main">
          <a:off x="0" y="3567114"/>
          <a:ext cx="45720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0.81803</cdr:y>
    </cdr:from>
    <cdr:to>
      <cdr:x>0.99978</cdr:x>
      <cdr:y>0.98646</cdr:y>
    </cdr:to>
    <cdr:sp macro="" textlink="">
      <cdr:nvSpPr>
        <cdr:cNvPr id="4" name="TextBox 3"/>
        <cdr:cNvSpPr txBox="1"/>
      </cdr:nvSpPr>
      <cdr:spPr>
        <a:xfrm xmlns:a="http://schemas.openxmlformats.org/drawingml/2006/main">
          <a:off x="0" y="4028352"/>
          <a:ext cx="4724947" cy="829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800"/>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27305</xdr:colOff>
      <xdr:row>82</xdr:row>
      <xdr:rowOff>91440</xdr:rowOff>
    </xdr:from>
    <xdr:to>
      <xdr:col>11</xdr:col>
      <xdr:colOff>152400</xdr:colOff>
      <xdr:row>101</xdr:row>
      <xdr:rowOff>0</xdr:rowOff>
    </xdr:to>
    <xdr:graphicFrame macro="">
      <xdr:nvGraphicFramePr>
        <xdr:cNvPr id="38" name="Chart 1">
          <a:extLst>
            <a:ext uri="{FF2B5EF4-FFF2-40B4-BE49-F238E27FC236}">
              <a16:creationId xmlns:a16="http://schemas.microsoft.com/office/drawing/2014/main" id="{F4960A43-C7BB-455F-833D-4FE4BA28D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0.81809</cdr:y>
    </cdr:from>
    <cdr:to>
      <cdr:x>0.87084</cdr:x>
      <cdr:y>0.99156</cdr:y>
    </cdr:to>
    <cdr:sp macro="" textlink="">
      <cdr:nvSpPr>
        <cdr:cNvPr id="2" name="TextBox 1">
          <a:extLst xmlns:a="http://schemas.openxmlformats.org/drawingml/2006/main">
            <a:ext uri="{FF2B5EF4-FFF2-40B4-BE49-F238E27FC236}">
              <a16:creationId xmlns:a16="http://schemas.microsoft.com/office/drawing/2014/main" id="{FC561A92-4163-491E-A017-2B2803A8AF46}"/>
            </a:ext>
          </a:extLst>
        </cdr:cNvPr>
        <cdr:cNvSpPr txBox="1"/>
      </cdr:nvSpPr>
      <cdr:spPr>
        <a:xfrm xmlns:a="http://schemas.openxmlformats.org/drawingml/2006/main">
          <a:off x="0" y="3690952"/>
          <a:ext cx="4382394" cy="7826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PH"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PNG_ado.xlsx" TargetMode="External"/><Relationship Id="rId1" Type="http://schemas.openxmlformats.org/officeDocument/2006/relationships/externalLinkPath" Target="/teams/grp_eco_pard/Shared%20Documents/ADO/Datasheets/PNG_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FIJ_ado.xlsx" TargetMode="External"/><Relationship Id="rId1" Type="http://schemas.openxmlformats.org/officeDocument/2006/relationships/externalLinkPath" Target="/teams/grp_eco_pard/Shared%20Documents/ADO/Datasheets/FIJ_ad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SOL_ado.xlsx" TargetMode="External"/><Relationship Id="rId1" Type="http://schemas.openxmlformats.org/officeDocument/2006/relationships/externalLinkPath" Target="/teams/grp_eco_pard/Shared%20Documents/ADO/Datasheets/SOL_ado.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FSM_ado.xlsx" TargetMode="External"/><Relationship Id="rId1" Type="http://schemas.openxmlformats.org/officeDocument/2006/relationships/externalLinkPath" Target="/teams/grp_eco_pard/Shared%20Documents/ADO/Datasheets/FSM_ado.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VAN_ado.xlsx" TargetMode="External"/><Relationship Id="rId1" Type="http://schemas.openxmlformats.org/officeDocument/2006/relationships/externalLinkPath" Target="/teams/grp_eco_pard/Shared%20Documents/ADO/Datasheets/VAN_ado.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RMI_ado.xlsx" TargetMode="External"/><Relationship Id="rId1" Type="http://schemas.openxmlformats.org/officeDocument/2006/relationships/externalLinkPath" Target="/teams/grp_eco_pard/Shared%20Documents/ADO/Datasheets/RMI_ado.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SAM_ado.xlsx" TargetMode="External"/><Relationship Id="rId1" Type="http://schemas.openxmlformats.org/officeDocument/2006/relationships/externalLinkPath" Target="/teams/grp_eco_pard/Shared%20Documents/ADO/Datasheets/SAM_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DAYOKCVKUFNNDZ4ZPR7WBZAT4D">
      <xxl21:absoluteUrl r:id="rId2"/>
    </xxl21:alternateUrls>
    <sheetNames>
      <sheetName val="StatApps"/>
      <sheetName val="ADOdatabase"/>
    </sheetNames>
    <sheetDataSet>
      <sheetData sheetId="0"/>
      <sheetData sheetId="1">
        <row r="5">
          <cell r="AJ5">
            <v>11.78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COQ2TV55WFJJFYDOLTTQ7UL3PC">
      <xxl21:absoluteUrl r:id="rId2"/>
    </xxl21:alternateUrls>
    <sheetNames>
      <sheetName val="ADOdatabase"/>
      <sheetName val="StatApps"/>
    </sheetNames>
    <sheetDataSet>
      <sheetData sheetId="0">
        <row r="5">
          <cell r="AJ5">
            <v>0.90523557990537984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GFSC4ZBDH3HZAZP7BX2SZTPYEU">
      <xxl21:absoluteUrl r:id="rId2"/>
    </xxl21:alternateUrls>
    <sheetNames>
      <sheetName val="ADOdatabase"/>
      <sheetName val="StatApps"/>
      <sheetName val="Sheet1"/>
    </sheetNames>
    <sheetDataSet>
      <sheetData sheetId="0">
        <row r="5">
          <cell r="AJ5">
            <v>0.76093951069499999</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AFACIOS6UAPJGIKY2ADU65WAMH">
      <xxl21:absoluteUrl r:id="rId2"/>
    </xxl21:alternateUrls>
    <sheetNames>
      <sheetName val="StatApps"/>
      <sheetName val="ADOdatabase"/>
    </sheetNames>
    <sheetDataSet>
      <sheetData sheetId="0"/>
      <sheetData sheetId="1">
        <row r="5">
          <cell r="AJ5">
            <v>0.10483191254705616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FSGXWF6DU63BCZJEMUDU224ZCH">
      <xxl21:absoluteUrl r:id="rId2"/>
    </xxl21:alternateUrls>
    <sheetNames>
      <sheetName val="ADOdatabase"/>
      <sheetName val="StatApps"/>
    </sheetNames>
    <sheetDataSet>
      <sheetData sheetId="0">
        <row r="5">
          <cell r="AJ5">
            <v>0.30129500000000004</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D4HO64CEJQ55GZTUZFSYKBVLXY">
      <xxl21:absoluteUrl r:id="rId2"/>
    </xxl21:alternateUrls>
    <sheetNames>
      <sheetName val="ADOdatabase"/>
      <sheetName val="StatApps"/>
    </sheetNames>
    <sheetDataSet>
      <sheetData sheetId="0">
        <row r="5">
          <cell r="AJ5">
            <v>4.2782000000000001E-2</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FWZ4HCQGQZ5NFLLY4LHRM66EJ5">
      <xxl21:absoluteUrl r:id="rId2"/>
    </xxl21:alternateUrls>
    <sheetNames>
      <sheetName val="StatApps"/>
      <sheetName val="ADOdatabase"/>
    </sheetNames>
    <sheetDataSet>
      <sheetData sheetId="0"/>
      <sheetData sheetId="1">
        <row r="5">
          <cell r="AJ5">
            <v>0.20332209999999995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3276-97D0-4C4E-9738-46F65DAC2DAB}">
  <dimension ref="A1:F17"/>
  <sheetViews>
    <sheetView zoomScale="90" zoomScaleNormal="90" workbookViewId="0">
      <selection activeCell="D8" sqref="D8"/>
    </sheetView>
  </sheetViews>
  <sheetFormatPr defaultColWidth="8.90625" defaultRowHeight="14.5"/>
  <cols>
    <col min="1" max="1" width="15.453125" bestFit="1" customWidth="1"/>
  </cols>
  <sheetData>
    <row r="1" spans="1:6">
      <c r="A1" s="3" t="s">
        <v>0</v>
      </c>
    </row>
    <row r="2" spans="1:6">
      <c r="A2" t="s">
        <v>1</v>
      </c>
    </row>
    <row r="3" spans="1:6">
      <c r="B3" s="1" t="s">
        <v>83</v>
      </c>
      <c r="C3" s="1" t="s">
        <v>2</v>
      </c>
      <c r="D3" s="1">
        <v>2022</v>
      </c>
      <c r="F3" s="3"/>
    </row>
    <row r="4" spans="1:6">
      <c r="A4" t="s">
        <v>5</v>
      </c>
      <c r="B4" s="9">
        <v>0.6</v>
      </c>
      <c r="C4" s="9">
        <v>1.6</v>
      </c>
      <c r="D4" s="9">
        <v>1</v>
      </c>
    </row>
    <row r="5" spans="1:6">
      <c r="A5" t="s">
        <v>6</v>
      </c>
      <c r="B5" s="9">
        <v>4.5</v>
      </c>
      <c r="C5" s="9">
        <v>5.2</v>
      </c>
      <c r="D5" s="9">
        <v>3</v>
      </c>
      <c r="F5" s="8"/>
    </row>
    <row r="6" spans="1:6">
      <c r="A6" t="s">
        <v>7</v>
      </c>
      <c r="B6" s="9">
        <v>1.8</v>
      </c>
      <c r="C6" s="9">
        <v>2.4</v>
      </c>
      <c r="D6" s="9">
        <v>2.1</v>
      </c>
    </row>
    <row r="7" spans="1:6">
      <c r="A7" t="s">
        <v>8</v>
      </c>
      <c r="B7" s="9">
        <v>4.8</v>
      </c>
      <c r="C7" s="9">
        <v>4.9000000000000004</v>
      </c>
      <c r="D7" s="9">
        <v>4.3</v>
      </c>
    </row>
    <row r="8" spans="1:6">
      <c r="A8" t="s">
        <v>9</v>
      </c>
      <c r="B8" s="9">
        <v>2.9</v>
      </c>
      <c r="C8" s="9">
        <v>3</v>
      </c>
      <c r="D8" s="9">
        <v>3.5</v>
      </c>
    </row>
    <row r="9" spans="1:6">
      <c r="B9" s="7"/>
      <c r="C9" s="7"/>
      <c r="D9" s="7"/>
    </row>
    <row r="10" spans="1:6">
      <c r="A10" t="s">
        <v>89</v>
      </c>
    </row>
    <row r="11" spans="1:6">
      <c r="A11" t="s">
        <v>87</v>
      </c>
    </row>
    <row r="12" spans="1:6">
      <c r="A12" s="8" t="s">
        <v>102</v>
      </c>
    </row>
    <row r="15" spans="1:6">
      <c r="C15" s="9"/>
    </row>
    <row r="16" spans="1:6">
      <c r="C16" s="9"/>
    </row>
    <row r="17" spans="3:3">
      <c r="C17" s="9"/>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02255-D654-4014-A8B7-ACB26F31699E}">
  <dimension ref="A1:AO12"/>
  <sheetViews>
    <sheetView workbookViewId="0">
      <selection activeCell="N24" sqref="N24"/>
    </sheetView>
  </sheetViews>
  <sheetFormatPr defaultColWidth="8.90625" defaultRowHeight="14.5"/>
  <cols>
    <col min="1" max="1" width="14.54296875" style="8" bestFit="1" customWidth="1"/>
    <col min="2" max="36" width="8.90625" style="8"/>
    <col min="37" max="38" width="9.54296875" style="8" bestFit="1" customWidth="1"/>
    <col min="39" max="39" width="8.90625" style="44"/>
    <col min="40" max="40" width="9.54296875" style="8" bestFit="1" customWidth="1"/>
    <col min="41" max="41" width="8.90625" style="44"/>
    <col min="42" max="16384" width="8.90625" style="8"/>
  </cols>
  <sheetData>
    <row r="1" spans="1:34">
      <c r="A1" s="43" t="s">
        <v>95</v>
      </c>
    </row>
    <row r="2" spans="1:34">
      <c r="A2" s="8" t="s">
        <v>82</v>
      </c>
    </row>
    <row r="4" spans="1:34">
      <c r="B4" s="45">
        <v>44197</v>
      </c>
      <c r="C4" s="46">
        <v>44228</v>
      </c>
      <c r="D4" s="45">
        <v>44256</v>
      </c>
      <c r="E4" s="46">
        <v>44287</v>
      </c>
      <c r="F4" s="45">
        <v>44317</v>
      </c>
      <c r="G4" s="46">
        <v>44348</v>
      </c>
      <c r="H4" s="45">
        <v>44378</v>
      </c>
      <c r="I4" s="46">
        <v>44409</v>
      </c>
      <c r="J4" s="45">
        <v>44440</v>
      </c>
      <c r="K4" s="46">
        <v>44470</v>
      </c>
      <c r="L4" s="45">
        <v>44501</v>
      </c>
      <c r="M4" s="46">
        <v>44531</v>
      </c>
      <c r="N4" s="45">
        <v>44562</v>
      </c>
      <c r="O4" s="46">
        <v>44593</v>
      </c>
      <c r="P4" s="45">
        <v>44621</v>
      </c>
      <c r="Q4" s="46">
        <v>44652</v>
      </c>
      <c r="R4" s="45">
        <v>44682</v>
      </c>
      <c r="S4" s="46">
        <v>44713</v>
      </c>
      <c r="T4" s="45">
        <v>44743</v>
      </c>
      <c r="U4" s="46">
        <v>44774</v>
      </c>
      <c r="V4" s="45">
        <v>44805</v>
      </c>
      <c r="W4" s="46">
        <v>44835</v>
      </c>
      <c r="X4" s="45">
        <v>44866</v>
      </c>
      <c r="Y4" s="46">
        <v>44896</v>
      </c>
      <c r="Z4" s="45">
        <v>44927</v>
      </c>
      <c r="AA4" s="46">
        <v>44958</v>
      </c>
      <c r="AB4" s="45">
        <v>44986</v>
      </c>
      <c r="AC4" s="46">
        <v>45017</v>
      </c>
      <c r="AD4" s="45">
        <v>45047</v>
      </c>
      <c r="AE4" s="46">
        <v>45078</v>
      </c>
      <c r="AF4" s="45">
        <v>45108</v>
      </c>
      <c r="AG4" s="46">
        <v>45139</v>
      </c>
      <c r="AH4" s="46">
        <v>45170</v>
      </c>
    </row>
    <row r="5" spans="1:34">
      <c r="A5" s="8" t="s">
        <v>68</v>
      </c>
      <c r="B5" s="8">
        <v>100</v>
      </c>
      <c r="C5" s="8">
        <v>100.58668317017994</v>
      </c>
      <c r="D5" s="8">
        <v>102.92337993066852</v>
      </c>
      <c r="E5" s="8">
        <v>99.034879004436704</v>
      </c>
      <c r="F5" s="8">
        <v>100.89696037065998</v>
      </c>
      <c r="G5" s="8">
        <v>98.947064702414039</v>
      </c>
      <c r="H5" s="8">
        <v>97.310791541391907</v>
      </c>
      <c r="I5" s="8">
        <v>103.8847374561451</v>
      </c>
      <c r="J5" s="8">
        <v>106.96994660054111</v>
      </c>
      <c r="K5" s="8">
        <v>107.36636544967195</v>
      </c>
      <c r="L5" s="8">
        <v>100.08028736184929</v>
      </c>
      <c r="M5" s="8">
        <v>99.622816664645541</v>
      </c>
      <c r="N5" s="8">
        <v>103.17595058981941</v>
      </c>
      <c r="O5" s="8">
        <v>106.67095981032111</v>
      </c>
      <c r="P5" s="8">
        <v>102.8267841984436</v>
      </c>
      <c r="Q5" s="8">
        <v>102.67373641491839</v>
      </c>
      <c r="R5" s="8">
        <v>98.963373072789693</v>
      </c>
      <c r="S5" s="8">
        <v>97.109654973425734</v>
      </c>
      <c r="T5" s="8">
        <v>93.63220861332853</v>
      </c>
      <c r="U5" s="8">
        <v>97.148544164321464</v>
      </c>
      <c r="V5" s="8">
        <v>96.113171727140056</v>
      </c>
      <c r="W5" s="8">
        <v>96.554752217311119</v>
      </c>
      <c r="X5" s="8">
        <v>100.86267097653685</v>
      </c>
      <c r="Y5" s="8">
        <v>105.0555948164472</v>
      </c>
      <c r="Z5" s="8">
        <v>109.75449630134524</v>
      </c>
      <c r="AA5" s="8">
        <v>110.92618998833323</v>
      </c>
      <c r="AB5" s="8">
        <v>114.89623276644323</v>
      </c>
      <c r="AC5" s="8">
        <v>120.56652769704901</v>
      </c>
      <c r="AD5" s="8">
        <v>123.97874057564367</v>
      </c>
      <c r="AE5" s="8">
        <v>132.67779259934517</v>
      </c>
      <c r="AF5" s="8">
        <v>141.6511597760317</v>
      </c>
      <c r="AG5" s="8">
        <v>144.66820829552441</v>
      </c>
      <c r="AH5" s="8">
        <v>151.00463743147347</v>
      </c>
    </row>
    <row r="6" spans="1:34">
      <c r="A6" s="8" t="s">
        <v>72</v>
      </c>
      <c r="B6" s="8">
        <v>100</v>
      </c>
      <c r="C6" s="8">
        <v>103.57854119990044</v>
      </c>
      <c r="D6" s="8">
        <v>103.9644012944984</v>
      </c>
      <c r="E6" s="8">
        <v>104.96016928055762</v>
      </c>
      <c r="F6" s="8">
        <v>116.04431167537965</v>
      </c>
      <c r="G6" s="8">
        <v>119.77844162310183</v>
      </c>
      <c r="H6" s="8">
        <v>127.14090117002739</v>
      </c>
      <c r="I6" s="8">
        <v>134.57804331590739</v>
      </c>
      <c r="J6" s="8">
        <v>140.36594473487679</v>
      </c>
      <c r="K6" s="8">
        <v>150.0248941996515</v>
      </c>
      <c r="L6" s="8">
        <v>161.16504854368935</v>
      </c>
      <c r="M6" s="8">
        <v>166.84092606422703</v>
      </c>
      <c r="N6" s="8">
        <v>168.70799103808812</v>
      </c>
      <c r="O6" s="8">
        <v>174.15359721184964</v>
      </c>
      <c r="P6" s="8">
        <v>160.86631814787154</v>
      </c>
      <c r="Q6" s="8">
        <v>165.26014438635798</v>
      </c>
      <c r="R6" s="8">
        <v>162.0736868309684</v>
      </c>
      <c r="S6" s="8">
        <v>170.33233756534727</v>
      </c>
      <c r="T6" s="8">
        <v>159.19218322130945</v>
      </c>
      <c r="U6" s="8">
        <v>167.0587503111775</v>
      </c>
      <c r="V6" s="8">
        <v>166.47373661936768</v>
      </c>
      <c r="W6" s="8">
        <v>149.41498630819018</v>
      </c>
      <c r="X6" s="8">
        <v>133.11550908638287</v>
      </c>
      <c r="Y6" s="8">
        <v>130.68832462036346</v>
      </c>
      <c r="Z6" s="8">
        <v>128.67811799850634</v>
      </c>
      <c r="AA6" s="8">
        <v>142.97361214836943</v>
      </c>
      <c r="AB6" s="8">
        <v>138.38685586258401</v>
      </c>
      <c r="AC6" s="8">
        <v>142.86781179985064</v>
      </c>
      <c r="AD6" s="8">
        <v>136.99278068210108</v>
      </c>
      <c r="AE6" s="8">
        <v>129.07020164301719</v>
      </c>
      <c r="AF6" s="8">
        <v>120.41946726412746</v>
      </c>
      <c r="AG6" s="8">
        <v>116.21234752302713</v>
      </c>
      <c r="AH6" s="8">
        <v>114.21458800099575</v>
      </c>
    </row>
    <row r="7" spans="1:34">
      <c r="A7" s="8" t="s">
        <v>69</v>
      </c>
      <c r="B7" s="8">
        <v>100</v>
      </c>
      <c r="C7" s="8">
        <v>98.730751091882141</v>
      </c>
      <c r="D7" s="8">
        <v>105.30254875023068</v>
      </c>
      <c r="E7" s="8">
        <v>113.43544738119162</v>
      </c>
      <c r="F7" s="8">
        <v>117.23567566828655</v>
      </c>
      <c r="G7" s="8">
        <v>114.19002508424067</v>
      </c>
      <c r="H7" s="8">
        <v>108.27164797309767</v>
      </c>
      <c r="I7" s="8">
        <v>102.089442063606</v>
      </c>
      <c r="J7" s="8">
        <v>101.49890299165453</v>
      </c>
      <c r="K7" s="8">
        <v>131.42638424682346</v>
      </c>
      <c r="L7" s="8">
        <v>134.01135967520352</v>
      </c>
      <c r="M7" s="8">
        <v>115.90081130772964</v>
      </c>
      <c r="N7" s="8">
        <v>137.8020190421511</v>
      </c>
      <c r="O7" s="8">
        <v>146.80705639511439</v>
      </c>
      <c r="P7" s="8">
        <v>152.43426493605909</v>
      </c>
      <c r="Q7" s="8">
        <v>143.16539878474717</v>
      </c>
      <c r="R7" s="8">
        <v>123.94007122010566</v>
      </c>
      <c r="S7" s="8">
        <v>116.22820507562865</v>
      </c>
      <c r="T7" s="8">
        <v>105.29434681867581</v>
      </c>
      <c r="U7" s="8">
        <v>94.634569774515228</v>
      </c>
      <c r="V7" s="8">
        <v>85.306923113726612</v>
      </c>
      <c r="W7" s="8">
        <v>75.738002966365244</v>
      </c>
      <c r="X7" s="8">
        <v>80.190968306369498</v>
      </c>
      <c r="Y7" s="8">
        <v>79.176662770749189</v>
      </c>
      <c r="Z7" s="8">
        <v>73.714859849494559</v>
      </c>
      <c r="AA7" s="8">
        <v>74.273274689522722</v>
      </c>
      <c r="AB7" s="8">
        <v>76.19252667336491</v>
      </c>
      <c r="AC7" s="8">
        <v>73.40386994470532</v>
      </c>
      <c r="AD7" s="8">
        <v>71.609013922778814</v>
      </c>
      <c r="AE7" s="8">
        <v>69.219517863123443</v>
      </c>
      <c r="AF7" s="8">
        <v>71.587825599595377</v>
      </c>
      <c r="AG7" s="8">
        <v>75.122174605452912</v>
      </c>
      <c r="AH7" s="8">
        <v>73.248033245162574</v>
      </c>
    </row>
    <row r="8" spans="1:34">
      <c r="A8" s="8" t="s">
        <v>74</v>
      </c>
      <c r="B8" s="8">
        <v>100</v>
      </c>
      <c r="C8" s="8">
        <v>106.37319316688567</v>
      </c>
      <c r="D8" s="8">
        <v>102.10249671484888</v>
      </c>
      <c r="E8" s="8">
        <v>106.17608409986859</v>
      </c>
      <c r="F8" s="8">
        <v>113.40341655716162</v>
      </c>
      <c r="G8" s="8">
        <v>114.38896189224704</v>
      </c>
      <c r="H8" s="8">
        <v>116.29434954007884</v>
      </c>
      <c r="I8" s="8">
        <v>127.98948751642575</v>
      </c>
      <c r="J8" s="8">
        <v>128.64651773981603</v>
      </c>
      <c r="K8" s="8">
        <v>126.41261498028911</v>
      </c>
      <c r="L8" s="8">
        <v>127.59526938239159</v>
      </c>
      <c r="M8" s="8">
        <v>123.78449408672797</v>
      </c>
      <c r="N8" s="8">
        <v>119.71090670170827</v>
      </c>
      <c r="O8" s="8">
        <v>117.34559789750327</v>
      </c>
      <c r="P8" s="8">
        <v>125.16425755584757</v>
      </c>
      <c r="Q8" s="8">
        <v>129.17214191852824</v>
      </c>
      <c r="R8" s="8">
        <v>127.79237844940867</v>
      </c>
      <c r="S8" s="8">
        <v>124.50722733245729</v>
      </c>
      <c r="T8" s="8">
        <v>120.03942181340341</v>
      </c>
      <c r="U8" s="8">
        <v>117.27989487516426</v>
      </c>
      <c r="V8" s="8">
        <v>116.4257555847569</v>
      </c>
      <c r="W8" s="8">
        <v>115.30880420499344</v>
      </c>
      <c r="X8" s="8">
        <v>121.419185282523</v>
      </c>
      <c r="Y8" s="8">
        <v>124.37582128777925</v>
      </c>
      <c r="Z8" s="8">
        <v>123.98160315374507</v>
      </c>
      <c r="AA8" s="8">
        <v>132.91721419185282</v>
      </c>
      <c r="AB8" s="8">
        <v>134.82260183968461</v>
      </c>
      <c r="AC8" s="8">
        <v>158.60709592641263</v>
      </c>
      <c r="AD8" s="8">
        <v>166.88567674113011</v>
      </c>
      <c r="AE8" s="8">
        <v>161.56373193166885</v>
      </c>
      <c r="AF8" s="8">
        <v>155.32194480946123</v>
      </c>
      <c r="AG8" s="8">
        <v>157.35873850197109</v>
      </c>
      <c r="AH8" s="8">
        <v>172.73324572930355</v>
      </c>
    </row>
    <row r="11" spans="1:34">
      <c r="A11" s="8" t="s">
        <v>75</v>
      </c>
    </row>
    <row r="12" spans="1:34">
      <c r="A12" s="8" t="s">
        <v>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6876D-18D9-4647-B78E-0F93BA5A5772}">
  <dimension ref="A1:E18"/>
  <sheetViews>
    <sheetView zoomScale="90" zoomScaleNormal="90" workbookViewId="0">
      <selection activeCell="A14" sqref="A14"/>
    </sheetView>
  </sheetViews>
  <sheetFormatPr defaultRowHeight="14.5"/>
  <cols>
    <col min="2" max="2" width="13.1796875" bestFit="1" customWidth="1"/>
    <col min="3" max="3" width="16.453125" bestFit="1" customWidth="1"/>
  </cols>
  <sheetData>
    <row r="1" spans="1:5">
      <c r="A1" s="4" t="s">
        <v>80</v>
      </c>
      <c r="B1" s="5"/>
      <c r="C1" s="5"/>
      <c r="D1" s="5"/>
    </row>
    <row r="2" spans="1:5">
      <c r="A2" s="8" t="s">
        <v>81</v>
      </c>
      <c r="B2" s="8"/>
      <c r="C2" s="8"/>
      <c r="D2" s="8"/>
      <c r="E2" s="8"/>
    </row>
    <row r="3" spans="1:5">
      <c r="A3" s="8"/>
      <c r="B3" s="8"/>
      <c r="C3" s="8"/>
      <c r="D3" s="8"/>
      <c r="E3" s="8"/>
    </row>
    <row r="4" spans="1:5">
      <c r="A4" s="8"/>
      <c r="B4" s="8" t="s">
        <v>4</v>
      </c>
      <c r="C4" s="8" t="s">
        <v>3</v>
      </c>
      <c r="D4" s="8"/>
      <c r="E4" s="8"/>
    </row>
    <row r="5" spans="1:5">
      <c r="A5" s="8">
        <v>2018</v>
      </c>
      <c r="B5" s="9">
        <v>304.23999999999995</v>
      </c>
      <c r="C5" s="9">
        <v>282.851</v>
      </c>
      <c r="D5" s="8"/>
      <c r="E5" s="8"/>
    </row>
    <row r="6" spans="1:5">
      <c r="A6" s="8">
        <v>2019</v>
      </c>
      <c r="B6" s="9">
        <v>312.59000000000003</v>
      </c>
      <c r="C6" s="9">
        <v>278.40499999999997</v>
      </c>
      <c r="D6" s="8"/>
      <c r="E6" s="8"/>
    </row>
    <row r="7" spans="1:5">
      <c r="A7" s="8">
        <v>2020</v>
      </c>
      <c r="B7" s="9">
        <v>93.500525583459535</v>
      </c>
      <c r="C7" s="9">
        <v>66.135999999999996</v>
      </c>
      <c r="D7" s="8"/>
      <c r="E7" s="8"/>
    </row>
    <row r="8" spans="1:5">
      <c r="A8" s="8">
        <v>2021</v>
      </c>
      <c r="B8" s="9">
        <v>0.9322336215022291</v>
      </c>
      <c r="C8" s="9">
        <v>25.283999999999999</v>
      </c>
      <c r="D8" s="8"/>
      <c r="E8" s="8"/>
    </row>
    <row r="9" spans="1:5">
      <c r="A9" s="8">
        <v>2022</v>
      </c>
      <c r="B9" s="9">
        <v>196.63508064010884</v>
      </c>
      <c r="C9" s="9">
        <v>132.39099999999999</v>
      </c>
      <c r="D9" s="8"/>
      <c r="E9" s="8"/>
    </row>
    <row r="10" spans="1:5">
      <c r="A10" s="8">
        <v>2023</v>
      </c>
      <c r="B10" s="9">
        <v>312.91051296760031</v>
      </c>
      <c r="C10" s="9">
        <v>259.16299999999995</v>
      </c>
      <c r="D10" s="8"/>
      <c r="E10" s="8"/>
    </row>
    <row r="12" spans="1:5">
      <c r="A12" t="s">
        <v>96</v>
      </c>
    </row>
    <row r="18" spans="1:1">
      <c r="A18" s="8"/>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B7D1-41FB-4321-8A1B-FF9DCB0A6F3A}">
  <dimension ref="A1:H51"/>
  <sheetViews>
    <sheetView workbookViewId="0">
      <pane ySplit="4" topLeftCell="A5" activePane="bottomLeft" state="frozen"/>
      <selection pane="bottomLeft"/>
    </sheetView>
  </sheetViews>
  <sheetFormatPr defaultColWidth="8.81640625" defaultRowHeight="14.5"/>
  <cols>
    <col min="1" max="1" width="8.81640625" style="47"/>
    <col min="2" max="2" width="26.90625" style="47" bestFit="1" customWidth="1"/>
    <col min="3" max="3" width="30.453125" style="47" bestFit="1" customWidth="1"/>
    <col min="4" max="4" width="22" style="47" bestFit="1" customWidth="1"/>
    <col min="5" max="5" width="20" style="47" bestFit="1" customWidth="1"/>
    <col min="6" max="6" width="24" style="47" bestFit="1" customWidth="1"/>
    <col min="7" max="16384" width="8.81640625" style="47"/>
  </cols>
  <sheetData>
    <row r="1" spans="1:6">
      <c r="A1" s="50" t="s">
        <v>97</v>
      </c>
    </row>
    <row r="2" spans="1:6">
      <c r="A2" s="47" t="s">
        <v>98</v>
      </c>
    </row>
    <row r="4" spans="1:6">
      <c r="B4" s="47" t="s">
        <v>76</v>
      </c>
      <c r="C4" s="47" t="s">
        <v>77</v>
      </c>
      <c r="D4" s="47" t="s">
        <v>78</v>
      </c>
      <c r="E4" s="47" t="s">
        <v>79</v>
      </c>
      <c r="F4" s="47" t="s">
        <v>99</v>
      </c>
    </row>
    <row r="5" spans="1:6">
      <c r="A5" s="48">
        <v>43831</v>
      </c>
      <c r="B5" s="49">
        <v>99.980894153611004</v>
      </c>
      <c r="C5" s="49">
        <v>92.944532835902777</v>
      </c>
      <c r="D5" s="49">
        <v>125.26612910994865</v>
      </c>
      <c r="E5" s="49">
        <v>107.45395076605269</v>
      </c>
      <c r="F5" s="47">
        <v>100</v>
      </c>
    </row>
    <row r="6" spans="1:6">
      <c r="A6" s="48">
        <v>43862</v>
      </c>
      <c r="B6" s="49">
        <v>106.92874692874692</v>
      </c>
      <c r="C6" s="49">
        <v>96.637791807370434</v>
      </c>
      <c r="D6" s="49">
        <v>116.95671294841993</v>
      </c>
      <c r="E6" s="49">
        <v>70.583441981747058</v>
      </c>
      <c r="F6" s="47">
        <v>100</v>
      </c>
    </row>
    <row r="7" spans="1:6">
      <c r="A7" s="48">
        <v>43891</v>
      </c>
      <c r="B7" s="49">
        <v>66.185530716423173</v>
      </c>
      <c r="C7" s="49">
        <v>76.60569528164622</v>
      </c>
      <c r="D7" s="49">
        <v>32.326241335008682</v>
      </c>
      <c r="E7" s="49">
        <v>19.490469142527441</v>
      </c>
      <c r="F7" s="47">
        <v>100</v>
      </c>
    </row>
    <row r="8" spans="1:6">
      <c r="A8" s="48">
        <v>43922</v>
      </c>
      <c r="B8" s="49">
        <v>0.48725747524692997</v>
      </c>
      <c r="C8" s="49">
        <v>1.2910237620827638</v>
      </c>
      <c r="D8" s="49">
        <v>0.71456507721742435</v>
      </c>
      <c r="E8" s="49">
        <v>1.0719147982835577</v>
      </c>
      <c r="F8" s="47">
        <v>100</v>
      </c>
    </row>
    <row r="9" spans="1:6">
      <c r="A9" s="48">
        <v>43952</v>
      </c>
      <c r="B9" s="49">
        <v>0.34466423265541346</v>
      </c>
      <c r="C9" s="49">
        <v>0.62156198526898099</v>
      </c>
      <c r="D9" s="49">
        <v>0.14166242093621464</v>
      </c>
      <c r="E9" s="49">
        <v>1.5571516111385986</v>
      </c>
      <c r="F9" s="47">
        <v>100</v>
      </c>
    </row>
    <row r="10" spans="1:6">
      <c r="A10" s="48">
        <v>43983</v>
      </c>
      <c r="B10" s="49">
        <v>0.31603868348010244</v>
      </c>
      <c r="C10" s="49">
        <v>0.34231921266581089</v>
      </c>
      <c r="D10" s="49">
        <v>0.1105881747807525</v>
      </c>
      <c r="E10" s="49">
        <v>2.1626977992185692</v>
      </c>
      <c r="F10" s="47">
        <v>100</v>
      </c>
    </row>
    <row r="11" spans="1:6">
      <c r="A11" s="48">
        <v>44013</v>
      </c>
      <c r="B11" s="49">
        <v>0.23025364357120789</v>
      </c>
      <c r="C11" s="49">
        <v>0.26832219708528438</v>
      </c>
      <c r="D11" s="49">
        <v>0.12268843828771554</v>
      </c>
      <c r="E11" s="49">
        <v>3.6189780220042653</v>
      </c>
      <c r="F11" s="47">
        <v>100</v>
      </c>
    </row>
    <row r="12" spans="1:6">
      <c r="A12" s="48">
        <v>44044</v>
      </c>
      <c r="B12" s="49">
        <v>0.13910231542136445</v>
      </c>
      <c r="C12" s="49">
        <v>0.36253649077323552</v>
      </c>
      <c r="D12" s="49">
        <v>6.4144129069143185E-2</v>
      </c>
      <c r="E12" s="49">
        <v>5.3694548604472399</v>
      </c>
      <c r="F12" s="47">
        <v>100</v>
      </c>
    </row>
    <row r="13" spans="1:6">
      <c r="A13" s="48">
        <v>44075</v>
      </c>
      <c r="B13" s="49">
        <v>0.19737513874272142</v>
      </c>
      <c r="C13" s="49">
        <v>0.15258116470289057</v>
      </c>
      <c r="D13" s="49">
        <v>5.3932045622515634E-2</v>
      </c>
      <c r="E13" s="49">
        <v>5.2111873985967403</v>
      </c>
      <c r="F13" s="47">
        <v>100</v>
      </c>
    </row>
    <row r="14" spans="1:6">
      <c r="A14" s="48">
        <v>44105</v>
      </c>
      <c r="B14" s="49">
        <v>0.31999164320331797</v>
      </c>
      <c r="C14" s="49">
        <v>0.23270026325686349</v>
      </c>
      <c r="D14" s="49">
        <v>0.20203757039074927</v>
      </c>
      <c r="E14" s="49">
        <v>5.0692685667048076</v>
      </c>
      <c r="F14" s="47">
        <v>100</v>
      </c>
    </row>
    <row r="15" spans="1:6">
      <c r="A15" s="48">
        <v>44136</v>
      </c>
      <c r="B15" s="49">
        <v>0.30796568330640955</v>
      </c>
      <c r="C15" s="49">
        <v>0.21320743941672538</v>
      </c>
      <c r="D15" s="49">
        <v>0.25026310773743921</v>
      </c>
      <c r="E15" s="49">
        <v>5.8684495749487455</v>
      </c>
      <c r="F15" s="47">
        <v>100</v>
      </c>
    </row>
    <row r="16" spans="1:6">
      <c r="A16" s="48">
        <v>44166</v>
      </c>
      <c r="B16" s="49">
        <v>0.57314024903985628</v>
      </c>
      <c r="C16" s="49">
        <v>0.4765544216157892</v>
      </c>
      <c r="D16" s="49">
        <v>0.33986081890273506</v>
      </c>
      <c r="E16" s="49">
        <v>6.1702719076298065</v>
      </c>
      <c r="F16" s="47">
        <v>100</v>
      </c>
    </row>
    <row r="17" spans="1:6">
      <c r="A17" s="48">
        <v>44197</v>
      </c>
      <c r="B17" s="49">
        <v>0.2545679816562364</v>
      </c>
      <c r="C17" s="49">
        <v>0.55686618752400285</v>
      </c>
      <c r="D17" s="49">
        <v>1.3737560571467107</v>
      </c>
      <c r="E17" s="49">
        <v>6.1560998990747962</v>
      </c>
      <c r="F17" s="47">
        <v>100</v>
      </c>
    </row>
    <row r="18" spans="1:6">
      <c r="A18" s="48">
        <v>44228</v>
      </c>
      <c r="B18" s="49">
        <v>0.57461578814564085</v>
      </c>
      <c r="C18" s="49">
        <v>1.3918660989575686</v>
      </c>
      <c r="D18" s="49">
        <v>0.44875649575027599</v>
      </c>
      <c r="E18" s="49">
        <v>6.5242733338446195</v>
      </c>
      <c r="F18" s="47">
        <v>100</v>
      </c>
    </row>
    <row r="19" spans="1:6">
      <c r="A19" s="48">
        <v>44256</v>
      </c>
      <c r="B19" s="49">
        <v>0.42467081209787599</v>
      </c>
      <c r="C19" s="49">
        <v>0.82623155269174808</v>
      </c>
      <c r="D19" s="49">
        <v>0.23294885007976734</v>
      </c>
      <c r="E19" s="49">
        <v>5.8024448020183419</v>
      </c>
      <c r="F19" s="47">
        <v>100</v>
      </c>
    </row>
    <row r="20" spans="1:6">
      <c r="A20" s="48">
        <v>44287</v>
      </c>
      <c r="B20" s="49">
        <v>0.13992347332161395</v>
      </c>
      <c r="C20" s="49">
        <v>0.80030299537273364</v>
      </c>
      <c r="D20" s="49">
        <v>0.1141612845258607</v>
      </c>
      <c r="E20" s="49">
        <v>5.4486950655975424</v>
      </c>
      <c r="F20" s="47">
        <v>100</v>
      </c>
    </row>
    <row r="21" spans="1:6">
      <c r="A21" s="48">
        <v>44317</v>
      </c>
      <c r="B21" s="49">
        <v>0.22652775467373754</v>
      </c>
      <c r="C21" s="49">
        <v>1.6253845914783853</v>
      </c>
      <c r="D21" s="49">
        <v>0.27089831372012974</v>
      </c>
      <c r="E21" s="49">
        <v>6.3870694211128312</v>
      </c>
      <c r="F21" s="47">
        <v>100</v>
      </c>
    </row>
    <row r="22" spans="1:6">
      <c r="A22" s="48">
        <v>44348</v>
      </c>
      <c r="B22" s="49">
        <v>0.47820084564226462</v>
      </c>
      <c r="C22" s="49">
        <v>10.851519041506204</v>
      </c>
      <c r="D22" s="49">
        <v>1.175320834297765</v>
      </c>
      <c r="E22" s="49">
        <v>7.4215571454319633</v>
      </c>
      <c r="F22" s="47">
        <v>100</v>
      </c>
    </row>
    <row r="23" spans="1:6">
      <c r="A23" s="48">
        <v>44378</v>
      </c>
      <c r="B23" s="49">
        <v>0.24781730633326088</v>
      </c>
      <c r="C23" s="49">
        <v>19.085950790059801</v>
      </c>
      <c r="D23" s="49">
        <v>1.2982667469718263</v>
      </c>
      <c r="E23" s="49">
        <v>11.379776168175569</v>
      </c>
      <c r="F23" s="47">
        <v>100</v>
      </c>
    </row>
    <row r="24" spans="1:6">
      <c r="A24" s="48">
        <v>44409</v>
      </c>
      <c r="B24" s="49">
        <v>0.27428576416223549</v>
      </c>
      <c r="C24" s="49">
        <v>18.122608998071392</v>
      </c>
      <c r="D24" s="49">
        <v>0.45458665383784086</v>
      </c>
      <c r="E24" s="49">
        <v>12.258713999758079</v>
      </c>
      <c r="F24" s="47">
        <v>100</v>
      </c>
    </row>
    <row r="25" spans="1:6">
      <c r="A25" s="48">
        <v>44440</v>
      </c>
      <c r="B25" s="49">
        <v>0.21016895721259862</v>
      </c>
      <c r="C25" s="49">
        <v>0.82345390474575852</v>
      </c>
      <c r="D25" s="49">
        <v>0.72908135748956315</v>
      </c>
      <c r="E25" s="49">
        <v>10.992235477294949</v>
      </c>
      <c r="F25" s="47">
        <v>100</v>
      </c>
    </row>
    <row r="26" spans="1:6">
      <c r="A26" s="48">
        <v>44470</v>
      </c>
      <c r="B26" s="49">
        <v>0.13890322510303002</v>
      </c>
      <c r="C26" s="49">
        <v>0.44189544941707409</v>
      </c>
      <c r="D26" s="49">
        <v>0.68563813781541505</v>
      </c>
      <c r="E26" s="49">
        <v>11.266495270650905</v>
      </c>
      <c r="F26" s="47">
        <v>100</v>
      </c>
    </row>
    <row r="27" spans="1:6">
      <c r="A27" s="48">
        <v>44501</v>
      </c>
      <c r="B27" s="49">
        <v>0.29588641925009596</v>
      </c>
      <c r="C27" s="49">
        <v>0.78429879499723965</v>
      </c>
      <c r="D27" s="49">
        <v>0.57676530789820424</v>
      </c>
      <c r="E27" s="49">
        <v>13.680451483012929</v>
      </c>
      <c r="F27" s="47">
        <v>100</v>
      </c>
    </row>
    <row r="28" spans="1:6">
      <c r="A28" s="48">
        <v>44531</v>
      </c>
      <c r="B28" s="49">
        <v>23.398450918944157</v>
      </c>
      <c r="C28" s="49">
        <v>1.0879827361417076</v>
      </c>
      <c r="D28" s="49">
        <v>0.78565228265827058</v>
      </c>
      <c r="E28" s="49">
        <v>15.388902747585616</v>
      </c>
      <c r="F28" s="47">
        <v>100</v>
      </c>
    </row>
    <row r="29" spans="1:6">
      <c r="A29" s="48">
        <v>44562</v>
      </c>
      <c r="B29" s="49">
        <v>39.185226309342966</v>
      </c>
      <c r="C29" s="49">
        <v>5.4973391123059194</v>
      </c>
      <c r="D29" s="49">
        <v>2.1849079506372648</v>
      </c>
      <c r="E29" s="49">
        <v>14.962077101455145</v>
      </c>
      <c r="F29" s="47">
        <v>100</v>
      </c>
    </row>
    <row r="30" spans="1:6">
      <c r="A30" s="48">
        <v>44593</v>
      </c>
      <c r="B30" s="49">
        <v>36.967018830019576</v>
      </c>
      <c r="C30" s="49">
        <v>23.708706504184406</v>
      </c>
      <c r="D30" s="49">
        <v>0.53132769096832677</v>
      </c>
      <c r="E30" s="49">
        <v>18.699670220108906</v>
      </c>
      <c r="F30" s="47">
        <v>100</v>
      </c>
    </row>
    <row r="31" spans="1:6">
      <c r="A31" s="48">
        <v>44621</v>
      </c>
      <c r="B31" s="49">
        <v>39.871154618311763</v>
      </c>
      <c r="C31" s="49">
        <v>23.368322594055289</v>
      </c>
      <c r="D31" s="49">
        <v>0.56190086261665095</v>
      </c>
      <c r="E31" s="49">
        <v>19.690153059944596</v>
      </c>
      <c r="F31" s="47">
        <v>100</v>
      </c>
    </row>
    <row r="32" spans="1:6">
      <c r="A32" s="48">
        <v>44652</v>
      </c>
      <c r="B32" s="49">
        <v>70.820261517409079</v>
      </c>
      <c r="C32" s="49">
        <v>39.689100400151503</v>
      </c>
      <c r="D32" s="49">
        <v>1.2917137934314979</v>
      </c>
      <c r="E32" s="49">
        <v>28.598017179194908</v>
      </c>
      <c r="F32" s="47">
        <v>100</v>
      </c>
    </row>
    <row r="33" spans="1:6">
      <c r="A33" s="48">
        <v>44682</v>
      </c>
      <c r="B33" s="49">
        <v>68.829035377293863</v>
      </c>
      <c r="C33" s="49">
        <v>55.679522640395319</v>
      </c>
      <c r="D33" s="49">
        <v>2.9177488101599294</v>
      </c>
      <c r="E33" s="49">
        <v>34.340107063655758</v>
      </c>
      <c r="F33" s="47">
        <v>100</v>
      </c>
    </row>
    <row r="34" spans="1:6">
      <c r="A34" s="48">
        <v>44713</v>
      </c>
      <c r="B34" s="49">
        <v>75.433103319611234</v>
      </c>
      <c r="C34" s="49">
        <v>55.118283513662206</v>
      </c>
      <c r="D34" s="49">
        <v>3.2893552452228483</v>
      </c>
      <c r="E34" s="49">
        <v>39.555545165301815</v>
      </c>
      <c r="F34" s="47">
        <v>100</v>
      </c>
    </row>
    <row r="35" spans="1:6">
      <c r="A35" s="48">
        <v>44743</v>
      </c>
      <c r="B35" s="49">
        <v>80.891349120801095</v>
      </c>
      <c r="C35" s="49">
        <v>62.585714035180018</v>
      </c>
      <c r="D35" s="49">
        <v>4.9409980146779979</v>
      </c>
      <c r="E35" s="49">
        <v>48.386457370616881</v>
      </c>
      <c r="F35" s="47">
        <v>100</v>
      </c>
    </row>
    <row r="36" spans="1:6">
      <c r="A36" s="48">
        <v>44774</v>
      </c>
      <c r="B36" s="49">
        <v>80.883582870103922</v>
      </c>
      <c r="C36" s="49">
        <v>70.941224825318542</v>
      </c>
      <c r="D36" s="49">
        <v>4.2725567710403203</v>
      </c>
      <c r="E36" s="49">
        <v>53.164275429895859</v>
      </c>
      <c r="F36" s="47">
        <v>100</v>
      </c>
    </row>
    <row r="37" spans="1:6">
      <c r="A37" s="48">
        <v>44805</v>
      </c>
      <c r="B37" s="49">
        <v>92.696263180669064</v>
      </c>
      <c r="C37" s="49">
        <v>79.865341067341575</v>
      </c>
      <c r="D37" s="49">
        <v>4.7639973633222148</v>
      </c>
      <c r="E37" s="49">
        <v>54.823645018016933</v>
      </c>
      <c r="F37" s="47">
        <v>100</v>
      </c>
    </row>
    <row r="38" spans="1:6">
      <c r="A38" s="48">
        <v>44835</v>
      </c>
      <c r="B38" s="49">
        <v>86.155651513090262</v>
      </c>
      <c r="C38" s="49">
        <v>82.272470853704405</v>
      </c>
      <c r="D38" s="49">
        <v>3.4582813910501655</v>
      </c>
      <c r="E38" s="49">
        <v>57.930417047679697</v>
      </c>
      <c r="F38" s="47">
        <v>100</v>
      </c>
    </row>
    <row r="39" spans="1:6">
      <c r="A39" s="48">
        <v>44866</v>
      </c>
      <c r="B39" s="49">
        <v>91.068294469538756</v>
      </c>
      <c r="C39" s="49">
        <v>97.093145000095177</v>
      </c>
      <c r="D39" s="49">
        <v>6.5698209210013836</v>
      </c>
      <c r="E39" s="49">
        <v>65.451363950952612</v>
      </c>
      <c r="F39" s="47">
        <v>100</v>
      </c>
    </row>
    <row r="40" spans="1:6">
      <c r="A40" s="48">
        <v>44896</v>
      </c>
      <c r="B40" s="49">
        <v>108.80610437634411</v>
      </c>
      <c r="C40" s="49">
        <v>85.240300319201552</v>
      </c>
      <c r="D40" s="49">
        <v>9.9648369109446957</v>
      </c>
      <c r="E40" s="49">
        <v>71.89066676169773</v>
      </c>
      <c r="F40" s="47">
        <v>100</v>
      </c>
    </row>
    <row r="41" spans="1:6">
      <c r="A41" s="48">
        <v>44927</v>
      </c>
      <c r="B41" s="49">
        <v>102.27250848781281</v>
      </c>
      <c r="C41" s="49">
        <v>86.06188621276128</v>
      </c>
      <c r="D41" s="49">
        <v>10.103754226756452</v>
      </c>
      <c r="E41" s="49">
        <v>74.398921214207832</v>
      </c>
      <c r="F41" s="47">
        <v>100</v>
      </c>
    </row>
    <row r="42" spans="1:6">
      <c r="A42" s="48">
        <v>44958</v>
      </c>
      <c r="B42" s="49">
        <v>113.39098702817513</v>
      </c>
      <c r="C42" s="49">
        <v>102.21112905593893</v>
      </c>
      <c r="D42" s="49">
        <v>12.286952853642557</v>
      </c>
      <c r="E42" s="49">
        <v>82.073970396502801</v>
      </c>
      <c r="F42" s="47">
        <v>100</v>
      </c>
    </row>
    <row r="43" spans="1:6">
      <c r="A43" s="48">
        <v>44986</v>
      </c>
      <c r="B43" s="49">
        <v>103.5277284051389</v>
      </c>
      <c r="C43" s="49">
        <v>91.566202452712531</v>
      </c>
      <c r="D43" s="49">
        <v>17.017972356736458</v>
      </c>
      <c r="E43" s="49">
        <v>79.959862529162379</v>
      </c>
      <c r="F43" s="47">
        <v>100</v>
      </c>
    </row>
    <row r="44" spans="1:6">
      <c r="A44" s="48">
        <v>45017</v>
      </c>
      <c r="B44" s="49">
        <v>96.658680693451572</v>
      </c>
      <c r="C44" s="49">
        <v>92.028257611935388</v>
      </c>
      <c r="D44" s="49">
        <v>16.454023656755069</v>
      </c>
      <c r="E44" s="49">
        <v>82.883912004838464</v>
      </c>
      <c r="F44" s="47">
        <v>100</v>
      </c>
    </row>
    <row r="45" spans="1:6">
      <c r="A45" s="48">
        <v>45047</v>
      </c>
      <c r="B45" s="49">
        <v>99.375807007811588</v>
      </c>
      <c r="C45" s="49">
        <v>97.09419771886752</v>
      </c>
      <c r="D45" s="49">
        <v>16.55213549886297</v>
      </c>
      <c r="E45" s="49">
        <v>87.871260631980704</v>
      </c>
      <c r="F45" s="47">
        <v>100</v>
      </c>
    </row>
    <row r="46" spans="1:6">
      <c r="A46" s="48">
        <v>45078</v>
      </c>
      <c r="B46" s="49">
        <v>114.11663108312761</v>
      </c>
      <c r="C46" s="49">
        <v>92.531328320802004</v>
      </c>
      <c r="D46" s="49">
        <v>8.6747421752436793</v>
      </c>
      <c r="E46" s="49">
        <v>93.324655795612316</v>
      </c>
      <c r="F46" s="47">
        <v>100</v>
      </c>
    </row>
    <row r="47" spans="1:6">
      <c r="A47" s="48">
        <v>45108</v>
      </c>
      <c r="B47" s="49">
        <v>103.49943910107903</v>
      </c>
      <c r="C47" s="49">
        <v>82.995738412163945</v>
      </c>
      <c r="D47" s="49">
        <v>24.513149969885564</v>
      </c>
      <c r="E47" s="49">
        <v>90.848909936308473</v>
      </c>
      <c r="F47" s="47">
        <v>100</v>
      </c>
    </row>
    <row r="48" spans="1:6">
      <c r="A48" s="48">
        <v>45139</v>
      </c>
      <c r="B48" s="49">
        <v>97.881294948506564</v>
      </c>
      <c r="C48" s="49">
        <v>102.04137553089465</v>
      </c>
      <c r="D48" s="49"/>
      <c r="E48" s="49"/>
      <c r="F48" s="47">
        <v>100</v>
      </c>
    </row>
    <row r="50" spans="1:8">
      <c r="A50" s="47" t="s">
        <v>100</v>
      </c>
      <c r="H50" s="50"/>
    </row>
    <row r="51" spans="1:8">
      <c r="A51" s="47" t="s">
        <v>101</v>
      </c>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E7B2B-B604-45FE-A3A1-F2491248F8BD}">
  <dimension ref="A1:I11"/>
  <sheetViews>
    <sheetView tabSelected="1" topLeftCell="B1" zoomScaleNormal="100" workbookViewId="0">
      <selection activeCell="C4" sqref="C4"/>
    </sheetView>
  </sheetViews>
  <sheetFormatPr defaultRowHeight="14.5"/>
  <cols>
    <col min="1" max="1" width="6.1796875" bestFit="1" customWidth="1"/>
    <col min="2" max="2" width="15.453125" bestFit="1" customWidth="1"/>
    <col min="3" max="3" width="9.54296875" bestFit="1" customWidth="1"/>
    <col min="4" max="4" width="23.453125" bestFit="1" customWidth="1"/>
    <col min="5" max="5" width="8.81640625" bestFit="1" customWidth="1"/>
    <col min="6" max="6" width="10.1796875" bestFit="1" customWidth="1"/>
    <col min="7" max="7" width="14.1796875" bestFit="1" customWidth="1"/>
  </cols>
  <sheetData>
    <row r="1" spans="1:9">
      <c r="A1" s="3" t="s">
        <v>10</v>
      </c>
    </row>
    <row r="2" spans="1:9">
      <c r="A2" t="s">
        <v>1</v>
      </c>
    </row>
    <row r="3" spans="1:9">
      <c r="B3" t="s">
        <v>8</v>
      </c>
      <c r="C3" t="s">
        <v>11</v>
      </c>
      <c r="D3" t="s">
        <v>12</v>
      </c>
      <c r="E3" t="s">
        <v>13</v>
      </c>
      <c r="F3" t="s">
        <v>14</v>
      </c>
      <c r="G3" t="s">
        <v>15</v>
      </c>
      <c r="I3" s="3"/>
    </row>
    <row r="4" spans="1:9">
      <c r="A4" s="1">
        <v>2021</v>
      </c>
      <c r="B4" s="9">
        <v>7.2</v>
      </c>
      <c r="C4" s="9">
        <v>-1.4</v>
      </c>
      <c r="D4" s="9">
        <v>5.8</v>
      </c>
      <c r="E4" s="9">
        <v>7.9</v>
      </c>
      <c r="F4" s="9">
        <v>8.4</v>
      </c>
      <c r="G4" s="9">
        <v>3.5</v>
      </c>
    </row>
    <row r="5" spans="1:9">
      <c r="A5" s="1">
        <v>2022</v>
      </c>
      <c r="B5" s="9">
        <v>4.3</v>
      </c>
      <c r="C5" s="9">
        <v>6.1</v>
      </c>
      <c r="D5" s="9">
        <v>5.0999999999999996</v>
      </c>
      <c r="E5" s="9">
        <v>2.8</v>
      </c>
      <c r="F5" s="9">
        <v>6.7</v>
      </c>
      <c r="G5" s="9">
        <v>5.6</v>
      </c>
    </row>
    <row r="6" spans="1:9">
      <c r="A6" s="1" t="s">
        <v>2</v>
      </c>
      <c r="B6" s="9">
        <v>4.9000000000000004</v>
      </c>
      <c r="C6" s="9">
        <v>3.5</v>
      </c>
      <c r="D6" s="9">
        <v>4.8</v>
      </c>
      <c r="E6" s="9">
        <v>4.7</v>
      </c>
      <c r="F6" s="9">
        <v>5.7</v>
      </c>
      <c r="G6" s="9">
        <v>4.3</v>
      </c>
      <c r="I6" s="8"/>
    </row>
    <row r="7" spans="1:9">
      <c r="A7" s="1" t="s">
        <v>83</v>
      </c>
      <c r="B7" s="9">
        <v>4.8</v>
      </c>
      <c r="C7" s="9">
        <v>2.9</v>
      </c>
      <c r="D7" s="9">
        <v>4.5999999999999996</v>
      </c>
      <c r="E7" s="9">
        <v>4.2</v>
      </c>
      <c r="F7" s="9">
        <v>6</v>
      </c>
      <c r="G7" s="9">
        <v>4.7</v>
      </c>
    </row>
    <row r="9" spans="1:9">
      <c r="A9" t="s">
        <v>86</v>
      </c>
    </row>
    <row r="10" spans="1:9">
      <c r="A10" s="6" t="s">
        <v>90</v>
      </c>
    </row>
    <row r="11" spans="1:9">
      <c r="A11" s="8" t="s">
        <v>103</v>
      </c>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A1B9-EAAE-4443-9168-2A2F49A7F9FB}">
  <dimension ref="A1:F13"/>
  <sheetViews>
    <sheetView workbookViewId="0">
      <selection sqref="A1:XFD1048576"/>
    </sheetView>
  </sheetViews>
  <sheetFormatPr defaultColWidth="8.90625" defaultRowHeight="14.5"/>
  <cols>
    <col min="1" max="1" width="15.453125" bestFit="1" customWidth="1"/>
  </cols>
  <sheetData>
    <row r="1" spans="1:6">
      <c r="A1" s="3" t="s">
        <v>91</v>
      </c>
    </row>
    <row r="2" spans="1:6">
      <c r="A2" t="s">
        <v>1</v>
      </c>
    </row>
    <row r="3" spans="1:6">
      <c r="B3" s="1" t="s">
        <v>83</v>
      </c>
      <c r="C3" s="1" t="s">
        <v>2</v>
      </c>
      <c r="D3" s="1">
        <v>2022</v>
      </c>
      <c r="F3" s="3"/>
    </row>
    <row r="4" spans="1:6">
      <c r="A4" s="5" t="s">
        <v>3</v>
      </c>
      <c r="B4" s="9">
        <v>1.5089999999999999</v>
      </c>
      <c r="C4" s="9">
        <v>1.32</v>
      </c>
      <c r="D4" s="9">
        <v>2.7</v>
      </c>
    </row>
    <row r="5" spans="1:6">
      <c r="A5" t="s">
        <v>4</v>
      </c>
      <c r="B5" s="9">
        <v>1.351</v>
      </c>
      <c r="C5" s="9">
        <v>1.762</v>
      </c>
      <c r="D5" s="9">
        <v>3.7</v>
      </c>
    </row>
    <row r="6" spans="1:6">
      <c r="B6" s="7"/>
      <c r="C6" s="7"/>
      <c r="D6" s="7"/>
    </row>
    <row r="7" spans="1:6">
      <c r="A7" t="s">
        <v>86</v>
      </c>
    </row>
    <row r="8" spans="1:6">
      <c r="A8" s="8" t="s">
        <v>92</v>
      </c>
    </row>
    <row r="11" spans="1:6">
      <c r="C11" s="9"/>
    </row>
    <row r="12" spans="1:6">
      <c r="C12" s="9"/>
    </row>
    <row r="13" spans="1:6">
      <c r="C13"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F355-9EFB-40F0-A215-40F7AF9E8228}">
  <sheetPr>
    <tabColor rgb="FFFF0000"/>
  </sheetPr>
  <dimension ref="A1:I44"/>
  <sheetViews>
    <sheetView topLeftCell="A4" zoomScale="90" zoomScaleNormal="90" workbookViewId="0">
      <selection activeCell="K17" sqref="K17"/>
    </sheetView>
  </sheetViews>
  <sheetFormatPr defaultRowHeight="14.5"/>
  <cols>
    <col min="1" max="1" width="26.81640625" bestFit="1" customWidth="1"/>
    <col min="2" max="2" width="15.453125" customWidth="1"/>
    <col min="3" max="3" width="13.453125" customWidth="1"/>
    <col min="4" max="4" width="11.54296875" bestFit="1" customWidth="1"/>
    <col min="5" max="5" width="9.1796875" customWidth="1"/>
    <col min="6" max="6" width="10.1796875" bestFit="1" customWidth="1"/>
    <col min="7" max="7" width="14.1796875" bestFit="1" customWidth="1"/>
  </cols>
  <sheetData>
    <row r="1" spans="1:7">
      <c r="A1" s="3" t="s">
        <v>16</v>
      </c>
    </row>
    <row r="2" spans="1:7">
      <c r="A2" t="s">
        <v>17</v>
      </c>
      <c r="G2" s="3" t="s">
        <v>18</v>
      </c>
    </row>
    <row r="3" spans="1:7">
      <c r="A3" t="s">
        <v>19</v>
      </c>
      <c r="B3" t="s">
        <v>20</v>
      </c>
      <c r="C3" t="s">
        <v>21</v>
      </c>
      <c r="G3" t="s">
        <v>17</v>
      </c>
    </row>
    <row r="4" spans="1:7">
      <c r="A4" t="s">
        <v>22</v>
      </c>
      <c r="B4" s="9">
        <f>H34</f>
        <v>102.50333778371161</v>
      </c>
      <c r="C4" s="9">
        <f>I34</f>
        <v>114.74744103248776</v>
      </c>
      <c r="D4" s="9"/>
      <c r="E4" s="9"/>
      <c r="F4" s="9"/>
      <c r="G4" s="9" t="s">
        <v>23</v>
      </c>
    </row>
    <row r="5" spans="1:7">
      <c r="A5" t="s">
        <v>24</v>
      </c>
      <c r="B5" s="9">
        <f>H27</f>
        <v>95.469297676230042</v>
      </c>
      <c r="C5" s="9">
        <f>I27</f>
        <v>97.909905231727905</v>
      </c>
      <c r="D5" s="9"/>
      <c r="E5" s="9"/>
      <c r="F5" s="9"/>
      <c r="G5" s="9"/>
    </row>
    <row r="6" spans="1:7">
      <c r="A6" t="s">
        <v>25</v>
      </c>
      <c r="B6" s="9">
        <f>H33</f>
        <v>93.733681462140993</v>
      </c>
      <c r="C6" s="9">
        <f>I33</f>
        <v>121.21409921671018</v>
      </c>
    </row>
    <row r="7" spans="1:7">
      <c r="A7" t="s">
        <v>26</v>
      </c>
      <c r="B7" s="9">
        <f>H36</f>
        <v>88.384021811053785</v>
      </c>
      <c r="C7" s="9">
        <f>I36</f>
        <v>95.090025323509082</v>
      </c>
      <c r="D7" s="9"/>
      <c r="E7" s="9"/>
      <c r="F7" s="9"/>
      <c r="G7" s="9" t="s">
        <v>27</v>
      </c>
    </row>
    <row r="8" spans="1:7">
      <c r="A8" t="s">
        <v>28</v>
      </c>
      <c r="B8" s="9">
        <f>H39</f>
        <v>86.49100018556318</v>
      </c>
      <c r="C8" s="9">
        <f>I39</f>
        <v>89.098162924475787</v>
      </c>
    </row>
    <row r="9" spans="1:7">
      <c r="A9" t="s">
        <v>29</v>
      </c>
      <c r="B9" s="9">
        <f>H38</f>
        <v>77.379813261081949</v>
      </c>
      <c r="C9" s="9">
        <f>I38</f>
        <v>91.49300484473676</v>
      </c>
      <c r="D9" s="9"/>
      <c r="E9" s="9"/>
      <c r="F9" s="9"/>
      <c r="G9" s="9" t="s">
        <v>30</v>
      </c>
    </row>
    <row r="10" spans="1:7">
      <c r="A10" t="s">
        <v>31</v>
      </c>
      <c r="B10" s="9">
        <f>H32</f>
        <v>71.973507712944325</v>
      </c>
      <c r="C10" s="9">
        <f>I32</f>
        <v>96.596244131455393</v>
      </c>
    </row>
    <row r="11" spans="1:7">
      <c r="A11" t="s">
        <v>32</v>
      </c>
      <c r="B11" s="9">
        <f>H28</f>
        <v>70.933104703511404</v>
      </c>
      <c r="C11" s="9">
        <f>I28</f>
        <v>78.849116518024005</v>
      </c>
    </row>
    <row r="12" spans="1:7">
      <c r="A12" t="s">
        <v>33</v>
      </c>
      <c r="B12" s="9">
        <f>H31</f>
        <v>65.047600177380247</v>
      </c>
      <c r="C12" s="9">
        <f>I31</f>
        <v>75.084680196627886</v>
      </c>
    </row>
    <row r="13" spans="1:7">
      <c r="A13" t="s">
        <v>34</v>
      </c>
      <c r="B13" s="9">
        <f>H30</f>
        <v>62.169856371450614</v>
      </c>
      <c r="C13" s="9">
        <f>I30</f>
        <v>75.438048708812403</v>
      </c>
    </row>
    <row r="14" spans="1:7">
      <c r="A14" t="s">
        <v>35</v>
      </c>
      <c r="B14" s="9">
        <f>H29</f>
        <v>60.201246588177781</v>
      </c>
      <c r="C14" s="9">
        <f>I29</f>
        <v>78.367213916160836</v>
      </c>
    </row>
    <row r="15" spans="1:7">
      <c r="A15" t="s">
        <v>36</v>
      </c>
      <c r="B15" s="9">
        <f>H40</f>
        <v>42.76695860570694</v>
      </c>
      <c r="C15" s="9">
        <f>I40</f>
        <v>47.029788173708596</v>
      </c>
    </row>
    <row r="16" spans="1:7">
      <c r="A16" t="s">
        <v>37</v>
      </c>
      <c r="B16" s="9">
        <f>H37</f>
        <v>34.168405186947467</v>
      </c>
      <c r="C16" s="9">
        <f>I37</f>
        <v>46.187233596674936</v>
      </c>
    </row>
    <row r="17" spans="1:9">
      <c r="A17" s="10" t="s">
        <v>38</v>
      </c>
      <c r="B17" s="9">
        <f>H35</f>
        <v>3.2406903272101837</v>
      </c>
      <c r="C17" s="9">
        <f>I35</f>
        <v>3.8864357485936774</v>
      </c>
    </row>
    <row r="19" spans="1:9">
      <c r="A19" s="9" t="s">
        <v>23</v>
      </c>
    </row>
    <row r="20" spans="1:9">
      <c r="A20" s="9" t="s">
        <v>27</v>
      </c>
    </row>
    <row r="21" spans="1:9" ht="35.5" customHeight="1">
      <c r="A21" s="9" t="s">
        <v>30</v>
      </c>
    </row>
    <row r="24" spans="1:9">
      <c r="B24">
        <f>B27/D27*100</f>
        <v>95.469297676230042</v>
      </c>
    </row>
    <row r="25" spans="1:9">
      <c r="A25" s="3" t="s">
        <v>39</v>
      </c>
    </row>
    <row r="26" spans="1:9">
      <c r="A26" s="16" t="s">
        <v>40</v>
      </c>
      <c r="B26" s="16" t="s">
        <v>20</v>
      </c>
      <c r="C26" s="16" t="s">
        <v>21</v>
      </c>
      <c r="D26" s="16" t="s">
        <v>41</v>
      </c>
      <c r="E26" s="16" t="s">
        <v>42</v>
      </c>
      <c r="F26" s="16" t="s">
        <v>43</v>
      </c>
      <c r="G26" t="s">
        <v>44</v>
      </c>
      <c r="H26" t="s">
        <v>20</v>
      </c>
      <c r="I26" t="s">
        <v>21</v>
      </c>
    </row>
    <row r="27" spans="1:9">
      <c r="A27" t="s">
        <v>24</v>
      </c>
      <c r="B27" s="22">
        <v>14708</v>
      </c>
      <c r="C27" s="22">
        <v>15084</v>
      </c>
      <c r="D27" s="22">
        <v>15406</v>
      </c>
      <c r="E27" s="22">
        <v>12803</v>
      </c>
      <c r="F27" s="22">
        <v>11130</v>
      </c>
      <c r="G27" s="23">
        <v>44851</v>
      </c>
      <c r="H27" s="8">
        <f>B27/$D27*100</f>
        <v>95.469297676230042</v>
      </c>
      <c r="I27" s="8">
        <f>C27/$D27*100</f>
        <v>97.909905231727905</v>
      </c>
    </row>
    <row r="28" spans="1:9">
      <c r="A28" t="s">
        <v>32</v>
      </c>
      <c r="B28" s="22">
        <v>639535</v>
      </c>
      <c r="C28" s="22">
        <v>710906</v>
      </c>
      <c r="D28" s="22">
        <v>901603</v>
      </c>
      <c r="E28" s="22">
        <v>716095</v>
      </c>
      <c r="F28" s="22">
        <v>617012</v>
      </c>
      <c r="G28" s="23">
        <v>44851</v>
      </c>
      <c r="H28" s="8">
        <f t="shared" ref="H28:H40" si="0">B28/$D28*100</f>
        <v>70.933104703511404</v>
      </c>
      <c r="I28" s="8">
        <f t="shared" ref="I28:I40" si="1">C28/$D28*100</f>
        <v>78.849116518024005</v>
      </c>
    </row>
    <row r="29" spans="1:9">
      <c r="A29" t="s">
        <v>35</v>
      </c>
      <c r="B29" s="22">
        <v>73888</v>
      </c>
      <c r="C29" s="22">
        <v>96184</v>
      </c>
      <c r="D29" s="22">
        <v>122735</v>
      </c>
      <c r="E29" s="22">
        <v>91695</v>
      </c>
      <c r="F29" s="22">
        <v>76097</v>
      </c>
      <c r="G29" s="23">
        <v>44851</v>
      </c>
      <c r="H29" s="8">
        <f t="shared" si="0"/>
        <v>60.201246588177781</v>
      </c>
      <c r="I29" s="8">
        <f t="shared" si="1"/>
        <v>78.367213916160836</v>
      </c>
    </row>
    <row r="30" spans="1:9">
      <c r="A30" t="s">
        <v>34</v>
      </c>
      <c r="B30" s="22">
        <v>33849</v>
      </c>
      <c r="C30" s="22">
        <v>41073</v>
      </c>
      <c r="D30" s="22">
        <v>54446</v>
      </c>
      <c r="E30" s="22">
        <v>40205</v>
      </c>
      <c r="F30" s="22">
        <v>32038</v>
      </c>
      <c r="G30" s="23">
        <v>44851</v>
      </c>
      <c r="H30" s="8">
        <f t="shared" si="0"/>
        <v>62.169856371450614</v>
      </c>
      <c r="I30" s="8">
        <f t="shared" si="1"/>
        <v>75.438048708812403</v>
      </c>
    </row>
    <row r="31" spans="1:9">
      <c r="A31" t="s">
        <v>45</v>
      </c>
      <c r="B31" s="22">
        <v>68942</v>
      </c>
      <c r="C31" s="22">
        <v>79580</v>
      </c>
      <c r="D31" s="22">
        <v>105987</v>
      </c>
      <c r="E31" s="22">
        <v>81354</v>
      </c>
      <c r="F31" s="22">
        <v>69254</v>
      </c>
      <c r="G31" s="23">
        <v>44851</v>
      </c>
      <c r="H31" s="8">
        <f t="shared" si="0"/>
        <v>65.047600177380247</v>
      </c>
      <c r="I31" s="8">
        <f t="shared" si="1"/>
        <v>75.084680196627886</v>
      </c>
    </row>
    <row r="32" spans="1:9">
      <c r="A32" t="s">
        <v>31</v>
      </c>
      <c r="B32" s="22">
        <v>8585</v>
      </c>
      <c r="C32" s="22">
        <v>11522</v>
      </c>
      <c r="D32" s="22">
        <v>11928</v>
      </c>
      <c r="E32" s="22">
        <v>8531</v>
      </c>
      <c r="F32" s="22">
        <v>6972</v>
      </c>
      <c r="G32" s="23">
        <v>44851</v>
      </c>
      <c r="H32" s="8">
        <f t="shared" si="0"/>
        <v>71.973507712944325</v>
      </c>
      <c r="I32" s="8">
        <f t="shared" si="1"/>
        <v>96.596244131455393</v>
      </c>
    </row>
    <row r="33" spans="1:9">
      <c r="A33" t="s">
        <v>25</v>
      </c>
      <c r="B33" s="22">
        <v>1436</v>
      </c>
      <c r="C33" s="22">
        <v>1857</v>
      </c>
      <c r="D33" s="22">
        <v>1532</v>
      </c>
      <c r="E33" s="22">
        <v>1265</v>
      </c>
      <c r="F33" s="22">
        <v>1071</v>
      </c>
      <c r="G33" s="23">
        <v>44851</v>
      </c>
      <c r="H33" s="8">
        <f t="shared" si="0"/>
        <v>93.733681462140993</v>
      </c>
      <c r="I33" s="8">
        <f t="shared" si="1"/>
        <v>121.21409921671018</v>
      </c>
    </row>
    <row r="34" spans="1:9">
      <c r="A34" t="s">
        <v>22</v>
      </c>
      <c r="B34" s="22">
        <v>18426</v>
      </c>
      <c r="C34" s="22">
        <v>20627</v>
      </c>
      <c r="D34" s="22">
        <v>17976</v>
      </c>
      <c r="E34" s="22">
        <v>15405</v>
      </c>
      <c r="F34" s="22">
        <v>14025</v>
      </c>
      <c r="G34" s="23">
        <v>44851</v>
      </c>
      <c r="H34" s="8">
        <f t="shared" si="0"/>
        <v>102.50333778371161</v>
      </c>
      <c r="I34" s="8">
        <f t="shared" si="1"/>
        <v>114.74744103248776</v>
      </c>
    </row>
    <row r="35" spans="1:9">
      <c r="A35" t="s">
        <v>38</v>
      </c>
      <c r="B35" s="22">
        <v>301769</v>
      </c>
      <c r="C35" s="22">
        <v>361900</v>
      </c>
      <c r="D35" s="22">
        <v>9311874</v>
      </c>
      <c r="E35" s="22">
        <v>6635442</v>
      </c>
      <c r="F35" s="22">
        <v>5591773</v>
      </c>
      <c r="G35" s="23">
        <v>44851</v>
      </c>
      <c r="H35" s="8">
        <f t="shared" si="0"/>
        <v>3.2406903272101837</v>
      </c>
      <c r="I35" s="8">
        <f t="shared" si="1"/>
        <v>3.8864357485936774</v>
      </c>
    </row>
    <row r="36" spans="1:9">
      <c r="A36" t="s">
        <v>26</v>
      </c>
      <c r="B36" s="22">
        <v>177651</v>
      </c>
      <c r="C36" s="22">
        <v>191130</v>
      </c>
      <c r="D36" s="22">
        <v>200999</v>
      </c>
      <c r="E36" s="22">
        <v>143975</v>
      </c>
      <c r="F36" s="22">
        <v>116304</v>
      </c>
      <c r="G36" s="23">
        <v>44851</v>
      </c>
      <c r="H36" s="8">
        <f t="shared" si="0"/>
        <v>88.384021811053785</v>
      </c>
      <c r="I36" s="8">
        <f t="shared" si="1"/>
        <v>95.090025323509082</v>
      </c>
    </row>
    <row r="37" spans="1:9">
      <c r="A37" t="s">
        <v>37</v>
      </c>
      <c r="B37" s="22">
        <v>254352</v>
      </c>
      <c r="C37" s="22">
        <v>343821</v>
      </c>
      <c r="D37" s="22">
        <v>744407</v>
      </c>
      <c r="E37" s="22">
        <v>529361</v>
      </c>
      <c r="F37" s="22">
        <v>424381</v>
      </c>
      <c r="G37" s="23">
        <v>44851</v>
      </c>
      <c r="H37" s="8">
        <f t="shared" si="0"/>
        <v>34.168405186947467</v>
      </c>
      <c r="I37" s="8">
        <f t="shared" si="1"/>
        <v>46.187233596674936</v>
      </c>
    </row>
    <row r="38" spans="1:9">
      <c r="A38" t="s">
        <v>29</v>
      </c>
      <c r="B38" s="22">
        <v>76825</v>
      </c>
      <c r="C38" s="22">
        <v>90837</v>
      </c>
      <c r="D38" s="22">
        <v>99283</v>
      </c>
      <c r="E38" s="22">
        <v>74073</v>
      </c>
      <c r="F38" s="22">
        <v>60858</v>
      </c>
      <c r="G38" s="23">
        <v>44851</v>
      </c>
      <c r="H38" s="8">
        <f t="shared" si="0"/>
        <v>77.379813261081949</v>
      </c>
      <c r="I38" s="8">
        <f t="shared" si="1"/>
        <v>91.49300484473676</v>
      </c>
    </row>
    <row r="39" spans="1:9">
      <c r="A39" t="s">
        <v>28</v>
      </c>
      <c r="B39" s="22">
        <v>9322</v>
      </c>
      <c r="C39" s="22">
        <v>9603</v>
      </c>
      <c r="D39" s="22">
        <v>10778</v>
      </c>
      <c r="E39" s="22">
        <v>8132</v>
      </c>
      <c r="F39" s="22">
        <v>6949</v>
      </c>
      <c r="G39" s="23">
        <v>44851</v>
      </c>
      <c r="H39" s="8">
        <f t="shared" si="0"/>
        <v>86.49100018556318</v>
      </c>
      <c r="I39" s="8">
        <f t="shared" si="1"/>
        <v>89.098162924475787</v>
      </c>
    </row>
    <row r="40" spans="1:9">
      <c r="A40" s="10" t="s">
        <v>36</v>
      </c>
      <c r="B40" s="24">
        <v>131697</v>
      </c>
      <c r="C40" s="24">
        <v>144824</v>
      </c>
      <c r="D40" s="24">
        <v>307941</v>
      </c>
      <c r="E40" s="24">
        <v>224339</v>
      </c>
      <c r="F40" s="22">
        <v>182679</v>
      </c>
      <c r="G40" s="23">
        <v>44851</v>
      </c>
      <c r="H40" s="8">
        <f t="shared" si="0"/>
        <v>42.76695860570694</v>
      </c>
      <c r="I40" s="8">
        <f t="shared" si="1"/>
        <v>47.029788173708596</v>
      </c>
    </row>
    <row r="41" spans="1:9">
      <c r="A41" t="s">
        <v>46</v>
      </c>
      <c r="B41" s="25">
        <f>SUM(B27:B40)</f>
        <v>1810985</v>
      </c>
      <c r="C41" s="25">
        <f>SUM(C27:C40)</f>
        <v>2118948</v>
      </c>
      <c r="D41" s="8"/>
      <c r="E41" s="25"/>
      <c r="F41" s="8"/>
      <c r="G41" s="8"/>
      <c r="H41" s="8"/>
      <c r="I41" s="8"/>
    </row>
    <row r="42" spans="1:9">
      <c r="A42" s="10" t="s">
        <v>47</v>
      </c>
      <c r="B42" s="26">
        <f>B41/SUM(D27:D40)*100</f>
        <v>15.209548753054428</v>
      </c>
      <c r="C42" s="26">
        <f>C41/SUM(D27:D40)*100</f>
        <v>17.795974517285991</v>
      </c>
      <c r="D42" s="27"/>
      <c r="E42" s="27"/>
      <c r="F42" s="27"/>
      <c r="G42" s="8"/>
      <c r="H42" s="8"/>
      <c r="I42" s="8"/>
    </row>
    <row r="43" spans="1:9">
      <c r="A43" t="s">
        <v>48</v>
      </c>
    </row>
    <row r="44" spans="1:9">
      <c r="A44" s="8" t="s">
        <v>49</v>
      </c>
    </row>
  </sheetData>
  <sortState xmlns:xlrd2="http://schemas.microsoft.com/office/spreadsheetml/2017/richdata2" ref="A4:C17">
    <sortCondition descending="1" ref="B4:B17"/>
  </sortState>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C28C-EEB5-4AC6-83D2-334B5B965C45}">
  <sheetPr>
    <tabColor rgb="FFFF0000"/>
  </sheetPr>
  <dimension ref="A1:J21"/>
  <sheetViews>
    <sheetView showGridLines="0" zoomScale="90" zoomScaleNormal="90" workbookViewId="0">
      <selection activeCell="K17" sqref="K17"/>
    </sheetView>
  </sheetViews>
  <sheetFormatPr defaultRowHeight="14.5"/>
  <cols>
    <col min="1" max="1" width="18.1796875" bestFit="1" customWidth="1"/>
    <col min="2" max="2" width="12" bestFit="1" customWidth="1"/>
    <col min="3" max="3" width="11" bestFit="1" customWidth="1"/>
    <col min="4" max="4" width="11.453125" customWidth="1"/>
    <col min="5" max="5" width="17.1796875" customWidth="1"/>
    <col min="6" max="6" width="4.1796875" hidden="1" customWidth="1"/>
    <col min="8" max="8" width="18.453125" bestFit="1" customWidth="1"/>
  </cols>
  <sheetData>
    <row r="1" spans="1:10">
      <c r="A1" s="51" t="s">
        <v>50</v>
      </c>
      <c r="B1" s="51"/>
      <c r="C1" s="51"/>
      <c r="D1" s="51"/>
      <c r="E1" s="51"/>
    </row>
    <row r="2" spans="1:10" ht="46.25" customHeight="1">
      <c r="A2" s="11"/>
      <c r="B2" s="34" t="s">
        <v>51</v>
      </c>
      <c r="C2" s="34" t="s">
        <v>52</v>
      </c>
      <c r="D2" s="34" t="s">
        <v>53</v>
      </c>
      <c r="E2" s="35" t="s">
        <v>54</v>
      </c>
      <c r="F2" s="12" t="s">
        <v>55</v>
      </c>
    </row>
    <row r="3" spans="1:10">
      <c r="A3" t="s">
        <v>32</v>
      </c>
      <c r="B3" s="28">
        <v>68375</v>
      </c>
      <c r="C3" s="28">
        <v>1057</v>
      </c>
      <c r="D3" s="28">
        <v>878</v>
      </c>
      <c r="E3" s="29">
        <f>B3/(H3/1000)</f>
        <v>75.168421237786163</v>
      </c>
      <c r="F3" s="13">
        <f>(C4/([1]ADOdatabase!$AJ$5*1000000))*1000</f>
        <v>9.9235993208828518E-2</v>
      </c>
      <c r="H3" s="17">
        <v>909624</v>
      </c>
      <c r="J3" s="17"/>
    </row>
    <row r="4" spans="1:10">
      <c r="A4" t="s">
        <v>38</v>
      </c>
      <c r="B4" s="28">
        <v>45819</v>
      </c>
      <c r="C4" s="28">
        <v>1169</v>
      </c>
      <c r="D4" s="28">
        <v>668</v>
      </c>
      <c r="E4" s="29">
        <f t="shared" ref="E4:E14" si="0">B4/(H4/1000)</f>
        <v>4.9316023913734899</v>
      </c>
      <c r="F4" s="13">
        <f>(D3/([2]ADOdatabase!$AJ$5*1000000))*1000</f>
        <v>0.96991326842430714</v>
      </c>
      <c r="H4" s="17">
        <v>9290895</v>
      </c>
      <c r="J4" s="17"/>
    </row>
    <row r="5" spans="1:10">
      <c r="A5" t="s">
        <v>37</v>
      </c>
      <c r="B5" s="28">
        <v>24575</v>
      </c>
      <c r="C5" s="30" t="s">
        <v>56</v>
      </c>
      <c r="D5" s="28">
        <v>153</v>
      </c>
      <c r="E5" s="29">
        <f>B5/(H5/1000)</f>
        <v>34.081815773743898</v>
      </c>
      <c r="F5" s="13">
        <f>(D5/([3]ADOdatabase!$AJ$5*1000000))*1000</f>
        <v>0.20106723050858311</v>
      </c>
      <c r="H5" s="17">
        <v>721059</v>
      </c>
      <c r="J5" s="17"/>
    </row>
    <row r="6" spans="1:10">
      <c r="A6" t="s">
        <v>33</v>
      </c>
      <c r="B6" s="28">
        <v>22203</v>
      </c>
      <c r="C6" s="30" t="s">
        <v>56</v>
      </c>
      <c r="D6" s="30">
        <v>55</v>
      </c>
      <c r="E6" s="29">
        <f>B6/(H6/1000)</f>
        <v>189.01156900969619</v>
      </c>
      <c r="F6" s="13">
        <f>(D6/([4]ADOdatabase!$AJ$5*1000000))*1000</f>
        <v>0.52464939982194836</v>
      </c>
      <c r="H6" s="17">
        <v>117469</v>
      </c>
      <c r="J6" s="17"/>
    </row>
    <row r="7" spans="1:10">
      <c r="A7" t="s">
        <v>29</v>
      </c>
      <c r="B7" s="31">
        <v>16182</v>
      </c>
      <c r="C7" s="28">
        <v>532</v>
      </c>
      <c r="D7" s="28">
        <v>12</v>
      </c>
      <c r="E7" s="29">
        <f>B7/(H7/1000)</f>
        <v>149.65873147994006</v>
      </c>
      <c r="F7" s="13">
        <f>(D10/([5]ADOdatabase!$AJ$5*1000000))*1000</f>
        <v>4.6466088053236855E-2</v>
      </c>
      <c r="H7" s="17">
        <v>108126</v>
      </c>
    </row>
    <row r="8" spans="1:10">
      <c r="A8" t="s">
        <v>26</v>
      </c>
      <c r="B8" s="28">
        <v>15946</v>
      </c>
      <c r="C8" s="28">
        <v>14312</v>
      </c>
      <c r="D8" s="28">
        <v>29</v>
      </c>
      <c r="E8" s="29">
        <f t="shared" si="0"/>
        <v>79.298221185644167</v>
      </c>
      <c r="F8" s="13"/>
      <c r="H8" s="17">
        <v>201089</v>
      </c>
      <c r="J8" s="17"/>
    </row>
    <row r="9" spans="1:10">
      <c r="A9" t="s">
        <v>34</v>
      </c>
      <c r="B9" s="28">
        <v>15501</v>
      </c>
      <c r="C9" s="28">
        <v>112</v>
      </c>
      <c r="D9" s="30">
        <v>17</v>
      </c>
      <c r="E9" s="29">
        <f>B9/(H9/1000)</f>
        <v>258.35000000000002</v>
      </c>
      <c r="F9" s="13">
        <f>(D7/([4]ADOdatabase!$AJ$5*1000000))*1000</f>
        <v>0.11446895996115238</v>
      </c>
      <c r="H9" s="17">
        <v>60000</v>
      </c>
      <c r="J9" s="17"/>
    </row>
    <row r="10" spans="1:10">
      <c r="A10" t="s">
        <v>36</v>
      </c>
      <c r="B10" s="28">
        <v>11952</v>
      </c>
      <c r="C10" s="28">
        <v>1</v>
      </c>
      <c r="D10" s="28">
        <v>14</v>
      </c>
      <c r="E10" s="29">
        <f t="shared" si="0"/>
        <v>37.151818269419067</v>
      </c>
      <c r="F10" s="13">
        <f>(D9/([6]ADOdatabase!$AJ$5*1000000))*1000</f>
        <v>0.39736337712121922</v>
      </c>
      <c r="H10" s="17">
        <v>321707</v>
      </c>
      <c r="J10" s="17"/>
    </row>
    <row r="11" spans="1:10">
      <c r="A11" t="s">
        <v>24</v>
      </c>
      <c r="B11" s="28">
        <v>6389</v>
      </c>
      <c r="C11" s="28">
        <v>4</v>
      </c>
      <c r="D11" s="28">
        <v>1</v>
      </c>
      <c r="E11" s="29">
        <f t="shared" si="0"/>
        <v>363.07325112235037</v>
      </c>
      <c r="F11" s="13"/>
      <c r="H11" s="17">
        <v>17597</v>
      </c>
      <c r="J11" s="17"/>
    </row>
    <row r="12" spans="1:10">
      <c r="A12" t="s">
        <v>22</v>
      </c>
      <c r="B12" s="28">
        <v>5684</v>
      </c>
      <c r="C12" s="28">
        <v>101</v>
      </c>
      <c r="D12" s="28">
        <v>7</v>
      </c>
      <c r="E12" s="29">
        <f>B12/(H12/1000)</f>
        <v>311.12814056598614</v>
      </c>
      <c r="F12" s="13">
        <f>(D8/([7]ADOdatabase!$AJ$5*1000000))*1000</f>
        <v>0.14263083058850959</v>
      </c>
      <c r="H12" s="17">
        <v>18269</v>
      </c>
      <c r="J12" s="17"/>
    </row>
    <row r="13" spans="1:10">
      <c r="A13" t="s">
        <v>31</v>
      </c>
      <c r="B13" s="28">
        <v>4621</v>
      </c>
      <c r="C13" s="28">
        <v>11</v>
      </c>
      <c r="D13" s="30">
        <v>1</v>
      </c>
      <c r="E13" s="29">
        <f>B13/(H13/1000)</f>
        <v>421.54716292647328</v>
      </c>
      <c r="F13" s="13"/>
      <c r="H13" s="17">
        <v>10962</v>
      </c>
      <c r="J13" s="17"/>
    </row>
    <row r="14" spans="1:10">
      <c r="A14" t="s">
        <v>35</v>
      </c>
      <c r="B14" s="28">
        <v>3430</v>
      </c>
      <c r="C14" s="28">
        <v>714</v>
      </c>
      <c r="D14" s="28">
        <v>13</v>
      </c>
      <c r="E14" s="29">
        <f t="shared" si="0"/>
        <v>27.848368475322122</v>
      </c>
      <c r="F14" s="13"/>
      <c r="H14" s="17">
        <v>123167</v>
      </c>
      <c r="J14" s="17"/>
    </row>
    <row r="15" spans="1:10">
      <c r="A15" t="s">
        <v>28</v>
      </c>
      <c r="B15" s="28">
        <v>2805</v>
      </c>
      <c r="C15" s="28">
        <v>2805</v>
      </c>
      <c r="D15" s="30" t="s">
        <v>56</v>
      </c>
      <c r="E15" s="29">
        <f>B15/(H15/1000)</f>
        <v>232.06751054852322</v>
      </c>
      <c r="F15" s="13"/>
      <c r="H15" s="17">
        <v>12087</v>
      </c>
      <c r="J15" s="17"/>
    </row>
    <row r="16" spans="1:10">
      <c r="A16" t="s">
        <v>25</v>
      </c>
      <c r="B16" s="28">
        <v>107</v>
      </c>
      <c r="C16" s="30">
        <v>16</v>
      </c>
      <c r="D16" s="30" t="s">
        <v>56</v>
      </c>
      <c r="E16" s="29">
        <f>B16/(H16/1000)</f>
        <v>64.927184466019426</v>
      </c>
      <c r="F16" s="13"/>
      <c r="H16" s="17">
        <v>1648</v>
      </c>
      <c r="J16" s="17"/>
    </row>
    <row r="17" spans="1:8">
      <c r="A17" s="14" t="s">
        <v>9</v>
      </c>
      <c r="B17" s="32">
        <v>644898272</v>
      </c>
      <c r="C17" s="32">
        <v>14595877</v>
      </c>
      <c r="D17" s="32">
        <v>6632769</v>
      </c>
      <c r="E17" s="33">
        <f>B17/(H17/1000)</f>
        <v>82.734417366668481</v>
      </c>
      <c r="F17" s="13">
        <f>(D17/7900000000)*1000</f>
        <v>0.83959101265822789</v>
      </c>
      <c r="H17" s="18">
        <v>7794800429.2082262</v>
      </c>
    </row>
    <row r="18" spans="1:8">
      <c r="A18" s="19" t="s">
        <v>57</v>
      </c>
      <c r="H18" s="18"/>
    </row>
    <row r="19" spans="1:8">
      <c r="A19" s="8" t="s">
        <v>58</v>
      </c>
      <c r="H19" s="18"/>
    </row>
    <row r="20" spans="1:8">
      <c r="A20" s="8" t="s">
        <v>59</v>
      </c>
    </row>
    <row r="21" spans="1:8">
      <c r="A21" s="15"/>
    </row>
  </sheetData>
  <mergeCells count="1">
    <mergeCell ref="A1:E1"/>
  </mergeCell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A7DCE-7CE7-46E7-AB09-63530FDB7EAA}">
  <dimension ref="A1:D19"/>
  <sheetViews>
    <sheetView workbookViewId="0">
      <selection activeCell="A10" sqref="A10"/>
    </sheetView>
  </sheetViews>
  <sheetFormatPr defaultRowHeight="14.5"/>
  <cols>
    <col min="1" max="1" width="15.453125" bestFit="1" customWidth="1"/>
  </cols>
  <sheetData>
    <row r="1" spans="1:4">
      <c r="A1" s="3" t="s">
        <v>88</v>
      </c>
    </row>
    <row r="2" spans="1:4">
      <c r="A2" t="s">
        <v>1</v>
      </c>
    </row>
    <row r="3" spans="1:4">
      <c r="B3" s="1">
        <v>2022</v>
      </c>
      <c r="C3" s="1" t="s">
        <v>2</v>
      </c>
      <c r="D3" s="1" t="s">
        <v>83</v>
      </c>
    </row>
    <row r="4" spans="1:4">
      <c r="A4" s="5" t="s">
        <v>3</v>
      </c>
      <c r="B4" s="9">
        <v>7.17</v>
      </c>
      <c r="C4" s="9">
        <v>5.7960000000000003</v>
      </c>
      <c r="D4" s="9">
        <v>3.4009999999999998</v>
      </c>
    </row>
    <row r="5" spans="1:4">
      <c r="A5" t="s">
        <v>4</v>
      </c>
      <c r="B5" s="9">
        <v>6.6</v>
      </c>
      <c r="C5" s="9">
        <v>5.6429999999999998</v>
      </c>
      <c r="D5" s="9">
        <v>3.4950000000000001</v>
      </c>
    </row>
    <row r="6" spans="1:4">
      <c r="B6" s="9"/>
      <c r="C6" s="9"/>
      <c r="D6" s="9"/>
    </row>
    <row r="7" spans="1:4">
      <c r="A7" t="s">
        <v>86</v>
      </c>
      <c r="B7" s="9"/>
      <c r="C7" s="9"/>
      <c r="D7" s="9"/>
    </row>
    <row r="8" spans="1:4">
      <c r="A8" s="8" t="s">
        <v>93</v>
      </c>
      <c r="B8" s="9"/>
      <c r="C8" s="9"/>
      <c r="D8" s="9"/>
    </row>
    <row r="9" spans="1:4">
      <c r="B9" s="9"/>
      <c r="C9" s="9"/>
      <c r="D9" s="9"/>
    </row>
    <row r="10" spans="1:4">
      <c r="B10" s="9"/>
      <c r="C10" s="9"/>
      <c r="D10" s="9"/>
    </row>
    <row r="11" spans="1:4">
      <c r="B11" s="7"/>
      <c r="C11" s="7"/>
      <c r="D11" s="7"/>
    </row>
    <row r="14" spans="1:4">
      <c r="A14" s="8"/>
    </row>
    <row r="17" spans="3:3">
      <c r="C17" s="9"/>
    </row>
    <row r="18" spans="3:3">
      <c r="C18" s="9"/>
    </row>
    <row r="19" spans="3:3">
      <c r="C19"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12578-94D4-4F7E-A37B-EDD2493BE232}">
  <dimension ref="A1:M68"/>
  <sheetViews>
    <sheetView workbookViewId="0"/>
  </sheetViews>
  <sheetFormatPr defaultRowHeight="14.5"/>
  <cols>
    <col min="1" max="1" width="9.81640625" bestFit="1" customWidth="1"/>
    <col min="2" max="2" width="15.1796875" bestFit="1" customWidth="1"/>
  </cols>
  <sheetData>
    <row r="1" spans="1:13">
      <c r="A1" s="3" t="s">
        <v>60</v>
      </c>
    </row>
    <row r="2" spans="1:13">
      <c r="A2" t="s">
        <v>61</v>
      </c>
    </row>
    <row r="4" spans="1:13" hidden="1">
      <c r="A4" s="2">
        <v>43466</v>
      </c>
      <c r="B4" s="20">
        <v>59.27</v>
      </c>
    </row>
    <row r="5" spans="1:13" hidden="1">
      <c r="A5" s="2">
        <v>43497</v>
      </c>
      <c r="B5" s="20">
        <v>64.13</v>
      </c>
      <c r="M5" t="s">
        <v>62</v>
      </c>
    </row>
    <row r="6" spans="1:13" hidden="1">
      <c r="A6" s="2">
        <v>43525</v>
      </c>
      <c r="B6" s="20">
        <v>66.41</v>
      </c>
    </row>
    <row r="7" spans="1:13" hidden="1">
      <c r="A7" s="2">
        <v>43556</v>
      </c>
      <c r="B7" s="20">
        <v>71.2</v>
      </c>
    </row>
    <row r="8" spans="1:13" hidden="1">
      <c r="A8" s="2">
        <v>43586</v>
      </c>
      <c r="B8" s="21">
        <v>70.53</v>
      </c>
    </row>
    <row r="9" spans="1:13" hidden="1">
      <c r="A9" s="2">
        <v>43617</v>
      </c>
      <c r="B9" s="21">
        <v>63.3</v>
      </c>
    </row>
    <row r="10" spans="1:13" hidden="1">
      <c r="A10" s="2">
        <v>43647</v>
      </c>
      <c r="B10" s="21">
        <v>64</v>
      </c>
    </row>
    <row r="11" spans="1:13" hidden="1">
      <c r="A11" s="2">
        <v>43678</v>
      </c>
      <c r="B11" s="21">
        <v>59.25</v>
      </c>
    </row>
    <row r="12" spans="1:13" hidden="1">
      <c r="A12" s="2">
        <v>43709</v>
      </c>
      <c r="B12" s="21">
        <v>62.33</v>
      </c>
    </row>
    <row r="13" spans="1:13" hidden="1">
      <c r="A13" s="2">
        <v>43739</v>
      </c>
      <c r="B13" s="21">
        <v>59.37</v>
      </c>
    </row>
    <row r="14" spans="1:13" hidden="1">
      <c r="A14" s="2">
        <v>43770</v>
      </c>
      <c r="B14" s="21">
        <v>62.74</v>
      </c>
    </row>
    <row r="15" spans="1:13" hidden="1">
      <c r="A15" s="2">
        <v>43800</v>
      </c>
      <c r="B15" s="7">
        <v>65.849999999999994</v>
      </c>
    </row>
    <row r="16" spans="1:13" hidden="1">
      <c r="A16" s="2">
        <v>43831</v>
      </c>
      <c r="B16" s="7">
        <v>63.6</v>
      </c>
    </row>
    <row r="17" spans="1:5" hidden="1">
      <c r="A17" s="2">
        <v>43862</v>
      </c>
      <c r="B17" s="7">
        <v>55</v>
      </c>
    </row>
    <row r="18" spans="1:5" hidden="1">
      <c r="A18" s="2">
        <v>43891</v>
      </c>
      <c r="B18" s="7">
        <v>32.979999999999997</v>
      </c>
    </row>
    <row r="19" spans="1:5" hidden="1">
      <c r="A19" s="2">
        <v>43922</v>
      </c>
      <c r="B19" s="7">
        <v>23.34</v>
      </c>
    </row>
    <row r="20" spans="1:5" hidden="1">
      <c r="A20" s="2">
        <v>43952</v>
      </c>
      <c r="B20" s="7">
        <v>31.02</v>
      </c>
    </row>
    <row r="21" spans="1:5" hidden="1">
      <c r="A21" s="2">
        <v>43983</v>
      </c>
      <c r="B21" s="7">
        <v>39.93</v>
      </c>
    </row>
    <row r="22" spans="1:5" hidden="1">
      <c r="A22" s="2">
        <v>44013</v>
      </c>
      <c r="B22" s="7">
        <v>42.81</v>
      </c>
    </row>
    <row r="23" spans="1:5" hidden="1">
      <c r="A23" s="2">
        <v>44044</v>
      </c>
      <c r="B23" s="7">
        <v>44.26</v>
      </c>
    </row>
    <row r="24" spans="1:5" hidden="1">
      <c r="A24" s="2">
        <v>44075</v>
      </c>
      <c r="B24" s="7">
        <v>41.09</v>
      </c>
    </row>
    <row r="25" spans="1:5" hidden="1">
      <c r="A25" s="2">
        <v>44105</v>
      </c>
      <c r="B25" s="21">
        <v>40.47</v>
      </c>
    </row>
    <row r="26" spans="1:5" hidden="1">
      <c r="A26" s="2">
        <v>44136</v>
      </c>
      <c r="B26" s="21">
        <v>43.23</v>
      </c>
    </row>
    <row r="27" spans="1:5" hidden="1">
      <c r="A27" s="2">
        <v>44166</v>
      </c>
      <c r="B27" s="7">
        <v>49.87</v>
      </c>
    </row>
    <row r="28" spans="1:5">
      <c r="A28" s="2">
        <v>44197</v>
      </c>
      <c r="B28" s="9">
        <v>54.55</v>
      </c>
      <c r="E28" s="37"/>
    </row>
    <row r="29" spans="1:5">
      <c r="A29" s="2">
        <v>44228</v>
      </c>
      <c r="B29" s="9">
        <v>61.96</v>
      </c>
      <c r="E29" s="37"/>
    </row>
    <row r="30" spans="1:5">
      <c r="A30" s="2">
        <v>44256</v>
      </c>
      <c r="B30" s="9">
        <v>65.19</v>
      </c>
      <c r="E30" s="37"/>
    </row>
    <row r="31" spans="1:5">
      <c r="A31" s="2">
        <v>44287</v>
      </c>
      <c r="B31" s="9">
        <v>64.77</v>
      </c>
      <c r="E31" s="37"/>
    </row>
    <row r="32" spans="1:5">
      <c r="A32" s="2">
        <v>44317</v>
      </c>
      <c r="B32" s="9">
        <v>68.040000000000006</v>
      </c>
      <c r="E32" s="37"/>
    </row>
    <row r="33" spans="1:5">
      <c r="A33" s="2">
        <v>44348</v>
      </c>
      <c r="B33" s="9">
        <v>73.069999999999993</v>
      </c>
      <c r="E33" s="37"/>
    </row>
    <row r="34" spans="1:5">
      <c r="A34" s="2">
        <v>44378</v>
      </c>
      <c r="B34" s="9">
        <v>74.39</v>
      </c>
      <c r="E34" s="37"/>
    </row>
    <row r="35" spans="1:5">
      <c r="A35" s="2">
        <v>44409</v>
      </c>
      <c r="B35" s="9">
        <v>70.02</v>
      </c>
      <c r="E35" s="37"/>
    </row>
    <row r="36" spans="1:5">
      <c r="A36" s="2">
        <v>44440</v>
      </c>
      <c r="B36" s="9">
        <v>74.599999999999994</v>
      </c>
      <c r="E36" s="37"/>
    </row>
    <row r="37" spans="1:5">
      <c r="A37" s="2">
        <v>44470</v>
      </c>
      <c r="B37" s="9">
        <v>83.65</v>
      </c>
      <c r="E37" s="37"/>
    </row>
    <row r="38" spans="1:5">
      <c r="A38" s="2">
        <v>44501</v>
      </c>
      <c r="B38" s="9">
        <v>80.77</v>
      </c>
      <c r="E38" s="37"/>
    </row>
    <row r="39" spans="1:5">
      <c r="A39" s="2">
        <v>44531</v>
      </c>
      <c r="B39" s="9">
        <v>74.31</v>
      </c>
    </row>
    <row r="40" spans="1:5">
      <c r="A40" s="2">
        <v>44562</v>
      </c>
      <c r="B40" s="9">
        <v>85.53</v>
      </c>
    </row>
    <row r="41" spans="1:5">
      <c r="A41" s="2">
        <v>44593</v>
      </c>
      <c r="B41" s="9">
        <v>95.76</v>
      </c>
    </row>
    <row r="42" spans="1:5">
      <c r="A42" s="2">
        <v>44621</v>
      </c>
      <c r="B42" s="9">
        <v>115.59</v>
      </c>
    </row>
    <row r="43" spans="1:5">
      <c r="A43" s="2">
        <v>44652</v>
      </c>
      <c r="B43" s="9">
        <v>105.78</v>
      </c>
    </row>
    <row r="44" spans="1:5">
      <c r="A44" s="2">
        <v>44682</v>
      </c>
      <c r="B44" s="9">
        <v>112.37</v>
      </c>
    </row>
    <row r="45" spans="1:5">
      <c r="A45" s="2">
        <v>44713</v>
      </c>
      <c r="B45" s="9">
        <v>120.08</v>
      </c>
    </row>
    <row r="46" spans="1:5">
      <c r="A46" s="2">
        <v>44743</v>
      </c>
      <c r="B46" s="9">
        <v>108.92</v>
      </c>
    </row>
    <row r="47" spans="1:5">
      <c r="A47" s="2">
        <v>44774</v>
      </c>
      <c r="B47" s="9">
        <v>98.6</v>
      </c>
    </row>
    <row r="48" spans="1:5">
      <c r="A48" s="2">
        <v>44805</v>
      </c>
      <c r="B48" s="9">
        <v>90.16</v>
      </c>
    </row>
    <row r="49" spans="1:2">
      <c r="A49" s="2">
        <v>44835</v>
      </c>
      <c r="B49" s="9">
        <v>93.13</v>
      </c>
    </row>
    <row r="50" spans="1:2">
      <c r="A50" s="2">
        <v>44866</v>
      </c>
      <c r="B50" s="9">
        <v>91.07</v>
      </c>
    </row>
    <row r="51" spans="1:2">
      <c r="A51" s="2">
        <v>44896</v>
      </c>
      <c r="B51" s="9">
        <v>80.900000000000006</v>
      </c>
    </row>
    <row r="52" spans="1:2">
      <c r="A52" s="2">
        <v>44927</v>
      </c>
      <c r="B52" s="9">
        <v>83.09</v>
      </c>
    </row>
    <row r="53" spans="1:2">
      <c r="A53" s="2">
        <v>44958</v>
      </c>
      <c r="B53" s="9">
        <v>82.71</v>
      </c>
    </row>
    <row r="54" spans="1:2">
      <c r="A54" s="2">
        <v>44986</v>
      </c>
      <c r="B54" s="9">
        <v>78.53</v>
      </c>
    </row>
    <row r="55" spans="1:2">
      <c r="A55" s="2">
        <v>45017</v>
      </c>
      <c r="B55" s="9">
        <v>84.11</v>
      </c>
    </row>
    <row r="56" spans="1:2">
      <c r="A56" s="2">
        <v>45047</v>
      </c>
      <c r="B56" s="9">
        <v>75.7</v>
      </c>
    </row>
    <row r="57" spans="1:2">
      <c r="A57" s="2">
        <v>45078</v>
      </c>
      <c r="B57" s="9">
        <v>74.89</v>
      </c>
    </row>
    <row r="58" spans="1:2">
      <c r="A58" s="2">
        <v>45108</v>
      </c>
      <c r="B58" s="9">
        <v>80.099999999999994</v>
      </c>
    </row>
    <row r="59" spans="1:2">
      <c r="A59" s="2">
        <v>45139</v>
      </c>
      <c r="B59" s="9">
        <v>86.162999999999997</v>
      </c>
    </row>
    <row r="60" spans="1:2">
      <c r="A60" s="2">
        <v>45170</v>
      </c>
      <c r="B60" s="9">
        <v>94</v>
      </c>
    </row>
    <row r="62" spans="1:2">
      <c r="A62" s="8" t="s">
        <v>84</v>
      </c>
    </row>
    <row r="67" spans="2:2">
      <c r="B67" s="38"/>
    </row>
    <row r="68" spans="2:2">
      <c r="B68" s="36"/>
    </row>
  </sheetData>
  <pageMargins left="0.7" right="0.7" top="0.75" bottom="0.75" header="0.3" footer="0.3"/>
  <pageSetup paperSize="9" orientation="portrait" horizontalDpi="4294967293" r:id="rId1"/>
  <headerFooter>
    <oddFooter>&amp;L&amp;"Calibri"&amp;11&amp;K000000_x000D_&amp;1#&amp;"Calibri"&amp;9&amp;K000000INTERNAL. This information is accessible to ADB Management and staff. It may be shared outside ADB with appropriate permission.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74AF-8BFA-4C1F-BA69-2674F7992C37}">
  <dimension ref="A1:AP12"/>
  <sheetViews>
    <sheetView workbookViewId="0">
      <pane xSplit="1" topLeftCell="B1" activePane="topRight" state="frozen"/>
      <selection pane="topRight" activeCell="A12" sqref="A12"/>
    </sheetView>
  </sheetViews>
  <sheetFormatPr defaultColWidth="8.90625" defaultRowHeight="14.5"/>
  <cols>
    <col min="1" max="1" width="14.54296875" bestFit="1" customWidth="1"/>
  </cols>
  <sheetData>
    <row r="1" spans="1:42">
      <c r="A1" s="3" t="s">
        <v>63</v>
      </c>
      <c r="V1" s="39"/>
      <c r="AH1" s="39"/>
      <c r="AI1" s="40"/>
    </row>
    <row r="2" spans="1:42">
      <c r="A2" t="s">
        <v>82</v>
      </c>
      <c r="V2" s="39"/>
      <c r="AH2" s="39"/>
      <c r="AI2" s="40"/>
    </row>
    <row r="3" spans="1:42">
      <c r="V3" s="39"/>
      <c r="AH3" s="39"/>
      <c r="AI3" s="40"/>
    </row>
    <row r="4" spans="1:42">
      <c r="B4" s="41">
        <v>44197</v>
      </c>
      <c r="C4" s="2">
        <v>44228</v>
      </c>
      <c r="D4" s="41">
        <v>44256</v>
      </c>
      <c r="E4" s="2">
        <v>44287</v>
      </c>
      <c r="F4" s="41">
        <v>44317</v>
      </c>
      <c r="G4" s="2">
        <v>44348</v>
      </c>
      <c r="H4" s="41">
        <v>44378</v>
      </c>
      <c r="I4" s="2">
        <v>44409</v>
      </c>
      <c r="J4" s="41">
        <v>44440</v>
      </c>
      <c r="K4" s="2">
        <v>44470</v>
      </c>
      <c r="L4" s="41">
        <v>44501</v>
      </c>
      <c r="M4" s="2">
        <v>44531</v>
      </c>
      <c r="N4" s="41">
        <v>44562</v>
      </c>
      <c r="O4" s="2">
        <v>44593</v>
      </c>
      <c r="P4" s="41">
        <v>44621</v>
      </c>
      <c r="Q4" s="2">
        <v>44652</v>
      </c>
      <c r="R4" s="41">
        <v>44682</v>
      </c>
      <c r="S4" s="2">
        <v>44713</v>
      </c>
      <c r="T4" s="41">
        <v>44743</v>
      </c>
      <c r="U4" s="2">
        <v>44774</v>
      </c>
      <c r="V4" s="41">
        <v>44805</v>
      </c>
      <c r="W4" s="2">
        <v>44835</v>
      </c>
      <c r="X4" s="41">
        <v>44866</v>
      </c>
      <c r="Y4" s="2">
        <v>44896</v>
      </c>
      <c r="Z4" s="41">
        <v>44927</v>
      </c>
      <c r="AA4" s="2">
        <v>44958</v>
      </c>
      <c r="AB4" s="41">
        <v>44986</v>
      </c>
      <c r="AC4" s="2">
        <v>45017</v>
      </c>
      <c r="AD4" s="41">
        <v>45047</v>
      </c>
      <c r="AE4" s="2">
        <v>45078</v>
      </c>
      <c r="AF4" s="41">
        <v>45108</v>
      </c>
      <c r="AG4" s="2">
        <v>45139</v>
      </c>
      <c r="AH4" s="2">
        <v>45170</v>
      </c>
      <c r="AI4" s="2"/>
      <c r="AJ4" s="41"/>
      <c r="AK4" s="2"/>
      <c r="AL4" s="41"/>
      <c r="AM4" s="2"/>
      <c r="AN4" s="41"/>
      <c r="AO4" s="2"/>
      <c r="AP4" s="41"/>
    </row>
    <row r="5" spans="1:42">
      <c r="A5" t="s">
        <v>64</v>
      </c>
      <c r="B5">
        <v>100</v>
      </c>
      <c r="C5">
        <v>101.40081955102964</v>
      </c>
      <c r="D5">
        <v>100.24930394231481</v>
      </c>
      <c r="E5">
        <v>104.18759946279583</v>
      </c>
      <c r="F5">
        <v>110.97173731621508</v>
      </c>
      <c r="G5">
        <v>107.26451718963969</v>
      </c>
      <c r="H5">
        <v>106.30653654829199</v>
      </c>
      <c r="I5">
        <v>106.86081663948836</v>
      </c>
      <c r="J5">
        <v>105.90345871206321</v>
      </c>
      <c r="K5">
        <v>107.85421058968893</v>
      </c>
      <c r="L5">
        <v>109.48888846801469</v>
      </c>
      <c r="M5">
        <v>110.68211820677512</v>
      </c>
      <c r="N5">
        <v>116.3442404324378</v>
      </c>
      <c r="O5">
        <v>122.89426028482973</v>
      </c>
      <c r="P5">
        <v>136.79886092424871</v>
      </c>
      <c r="Q5">
        <v>138.12281358029759</v>
      </c>
      <c r="R5">
        <v>138.26606019342819</v>
      </c>
      <c r="S5">
        <v>131.70878781717764</v>
      </c>
      <c r="T5">
        <v>120.52202777669341</v>
      </c>
      <c r="U5">
        <v>118.59669892229579</v>
      </c>
      <c r="V5">
        <v>118.72796159224588</v>
      </c>
      <c r="W5">
        <v>119.70624799575802</v>
      </c>
      <c r="X5">
        <v>119.55291244725174</v>
      </c>
      <c r="Y5">
        <v>117.70851083041329</v>
      </c>
      <c r="Z5">
        <v>118.23554243695875</v>
      </c>
      <c r="AA5">
        <v>119.51555384590708</v>
      </c>
      <c r="AB5">
        <v>117.1626961433724</v>
      </c>
      <c r="AC5">
        <v>119.39741691348162</v>
      </c>
      <c r="AD5">
        <v>115.70144811722867</v>
      </c>
      <c r="AE5">
        <v>111.6663246698858</v>
      </c>
      <c r="AF5">
        <v>112.64920813421789</v>
      </c>
      <c r="AG5">
        <v>110.14270894079461</v>
      </c>
      <c r="AH5">
        <v>112.35952040158014</v>
      </c>
    </row>
    <row r="6" spans="1:42">
      <c r="A6" t="s">
        <v>65</v>
      </c>
      <c r="B6">
        <v>100</v>
      </c>
      <c r="C6">
        <v>102.68737409032134</v>
      </c>
      <c r="D6">
        <v>99.571602156535533</v>
      </c>
      <c r="E6">
        <v>103.08339422461734</v>
      </c>
      <c r="F6">
        <v>111.44077564531054</v>
      </c>
      <c r="G6">
        <v>106.70410315570089</v>
      </c>
      <c r="H6">
        <v>102.32419386770064</v>
      </c>
      <c r="I6">
        <v>100.6467260481876</v>
      </c>
      <c r="J6">
        <v>98.598708167274893</v>
      </c>
      <c r="K6">
        <v>101.01774675489506</v>
      </c>
      <c r="L6">
        <v>104.98331567928147</v>
      </c>
      <c r="M6">
        <v>107.66514505209493</v>
      </c>
      <c r="N6">
        <v>111.06612210974885</v>
      </c>
      <c r="O6">
        <v>115.57749185348416</v>
      </c>
      <c r="P6">
        <v>132.29166723103037</v>
      </c>
      <c r="Q6">
        <v>137.2219767193013</v>
      </c>
      <c r="R6">
        <v>140.91857789975731</v>
      </c>
      <c r="S6">
        <v>131.65490069964801</v>
      </c>
      <c r="T6">
        <v>120.73655760327431</v>
      </c>
      <c r="U6">
        <v>115.36184214632461</v>
      </c>
      <c r="V6">
        <v>123.48706773302962</v>
      </c>
      <c r="W6">
        <v>130.55125118415683</v>
      </c>
      <c r="X6">
        <v>125.44755227408328</v>
      </c>
      <c r="Y6">
        <v>119.99172000866447</v>
      </c>
      <c r="Z6">
        <v>122.09890502916761</v>
      </c>
      <c r="AA6">
        <v>121.321410737882</v>
      </c>
      <c r="AB6">
        <v>115.26367793558427</v>
      </c>
      <c r="AC6">
        <v>118.90742594402374</v>
      </c>
      <c r="AD6">
        <v>114.1533076488807</v>
      </c>
      <c r="AE6">
        <v>112.00945009708228</v>
      </c>
      <c r="AF6">
        <v>109.18220558152885</v>
      </c>
      <c r="AG6">
        <v>104.47868079545619</v>
      </c>
      <c r="AH6">
        <v>106.52321269679746</v>
      </c>
    </row>
    <row r="7" spans="1:42">
      <c r="A7" t="s">
        <v>66</v>
      </c>
      <c r="B7">
        <v>100</v>
      </c>
      <c r="C7">
        <v>102.20183486238533</v>
      </c>
      <c r="D7">
        <v>96.330275229357795</v>
      </c>
      <c r="E7">
        <v>90.825688073394488</v>
      </c>
      <c r="F7">
        <v>90.458715596330279</v>
      </c>
      <c r="G7">
        <v>85.504587155963307</v>
      </c>
      <c r="H7">
        <v>75.963302752293586</v>
      </c>
      <c r="I7">
        <v>73.944954128440372</v>
      </c>
      <c r="J7">
        <v>73.394495412844037</v>
      </c>
      <c r="K7">
        <v>73.577981651376149</v>
      </c>
      <c r="L7">
        <v>73.394495412844037</v>
      </c>
      <c r="M7">
        <v>73.394495412844037</v>
      </c>
      <c r="N7">
        <v>78.348623853211009</v>
      </c>
      <c r="O7">
        <v>78.348623853211009</v>
      </c>
      <c r="P7">
        <v>77.431192660550465</v>
      </c>
      <c r="Q7">
        <v>79.082568807339442</v>
      </c>
      <c r="R7">
        <v>85.137614678899084</v>
      </c>
      <c r="S7">
        <v>81.467889908256879</v>
      </c>
      <c r="T7">
        <v>76.697247706422019</v>
      </c>
      <c r="U7">
        <v>79.082568807339442</v>
      </c>
      <c r="V7">
        <v>80.550458715596335</v>
      </c>
      <c r="W7">
        <v>79.082568807339442</v>
      </c>
      <c r="X7">
        <v>80.733944954128447</v>
      </c>
      <c r="Y7">
        <v>85.688073394495419</v>
      </c>
      <c r="Z7">
        <v>94.862385321100916</v>
      </c>
      <c r="AA7">
        <v>90.275229357798167</v>
      </c>
      <c r="AB7">
        <v>87.339449541284409</v>
      </c>
      <c r="AC7">
        <v>91.926605504587158</v>
      </c>
      <c r="AD7">
        <v>93.577981651376149</v>
      </c>
      <c r="AE7">
        <v>94.311926605504595</v>
      </c>
      <c r="AF7">
        <v>100.36697247706421</v>
      </c>
      <c r="AG7">
        <v>116.51376146788989</v>
      </c>
      <c r="AH7">
        <v>113.76146788990826</v>
      </c>
    </row>
    <row r="8" spans="1:42">
      <c r="A8" t="s">
        <v>67</v>
      </c>
      <c r="B8">
        <v>100</v>
      </c>
      <c r="C8">
        <v>100.34469090878089</v>
      </c>
      <c r="D8">
        <v>99.444309048339349</v>
      </c>
      <c r="E8">
        <v>101.51318550874799</v>
      </c>
      <c r="F8">
        <v>108.44246066709282</v>
      </c>
      <c r="G8">
        <v>102.03457047359927</v>
      </c>
      <c r="H8">
        <v>102.39275289809258</v>
      </c>
      <c r="I8">
        <v>103.27402001003256</v>
      </c>
      <c r="J8">
        <v>102.53909971416223</v>
      </c>
      <c r="K8">
        <v>106.67485060025781</v>
      </c>
      <c r="L8">
        <v>106.67482947912794</v>
      </c>
      <c r="M8">
        <v>105.06525489708982</v>
      </c>
      <c r="N8">
        <v>114.6950300997669</v>
      </c>
      <c r="O8">
        <v>125.74019985365506</v>
      </c>
      <c r="P8">
        <v>140.26505653139446</v>
      </c>
      <c r="Q8">
        <v>136.20848942956451</v>
      </c>
      <c r="R8">
        <v>134.1395623486583</v>
      </c>
      <c r="S8">
        <v>126.47357635639753</v>
      </c>
      <c r="T8">
        <v>109.89028452038031</v>
      </c>
      <c r="U8">
        <v>109.10565974786293</v>
      </c>
      <c r="V8">
        <v>104.96648020540364</v>
      </c>
      <c r="W8">
        <v>102.99262268864857</v>
      </c>
      <c r="X8">
        <v>105.19915627869263</v>
      </c>
      <c r="Y8">
        <v>105.12374674838571</v>
      </c>
      <c r="Z8">
        <v>105.05959090296157</v>
      </c>
      <c r="AA8">
        <v>105.3598245531806</v>
      </c>
      <c r="AB8">
        <v>102.39045166628904</v>
      </c>
      <c r="AC8">
        <v>99.852280311576322</v>
      </c>
      <c r="AD8">
        <v>95.001623832026581</v>
      </c>
      <c r="AE8">
        <v>90.354210029943189</v>
      </c>
      <c r="AF8">
        <v>96.964582278136362</v>
      </c>
      <c r="AG8">
        <v>94.16463707475063</v>
      </c>
      <c r="AH8">
        <v>94.305921192427405</v>
      </c>
    </row>
    <row r="10" spans="1:42">
      <c r="A10" t="s">
        <v>85</v>
      </c>
    </row>
    <row r="12" spans="1:42">
      <c r="A12" s="7"/>
    </row>
  </sheetData>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589-A37E-4772-AB92-2A5F2AF106BB}">
  <dimension ref="A1:AO10"/>
  <sheetViews>
    <sheetView zoomScale="85" zoomScaleNormal="85" workbookViewId="0">
      <pane xSplit="1" topLeftCell="B1" activePane="topRight" state="frozen"/>
      <selection pane="topRight" activeCell="A12" sqref="A12"/>
    </sheetView>
  </sheetViews>
  <sheetFormatPr defaultColWidth="8.90625" defaultRowHeight="14.5"/>
  <cols>
    <col min="1" max="1" width="14.54296875" bestFit="1" customWidth="1"/>
    <col min="37" max="38" width="9.54296875" bestFit="1" customWidth="1"/>
    <col min="39" max="39" width="8.90625" style="42"/>
    <col min="40" max="40" width="9.54296875" bestFit="1" customWidth="1"/>
    <col min="41" max="41" width="8.90625" style="42"/>
  </cols>
  <sheetData>
    <row r="1" spans="1:34">
      <c r="A1" s="3" t="s">
        <v>94</v>
      </c>
    </row>
    <row r="2" spans="1:34">
      <c r="A2" t="s">
        <v>82</v>
      </c>
    </row>
    <row r="4" spans="1:34">
      <c r="B4" s="41">
        <v>44197</v>
      </c>
      <c r="C4" s="2">
        <v>44228</v>
      </c>
      <c r="D4" s="41">
        <v>44256</v>
      </c>
      <c r="E4" s="2">
        <v>44287</v>
      </c>
      <c r="F4" s="41">
        <v>44317</v>
      </c>
      <c r="G4" s="2">
        <v>44348</v>
      </c>
      <c r="H4" s="41">
        <v>44378</v>
      </c>
      <c r="I4" s="2">
        <v>44409</v>
      </c>
      <c r="J4" s="41">
        <v>44440</v>
      </c>
      <c r="K4" s="2">
        <v>44470</v>
      </c>
      <c r="L4" s="41">
        <v>44501</v>
      </c>
      <c r="M4" s="2">
        <v>44531</v>
      </c>
      <c r="N4" s="41">
        <v>44562</v>
      </c>
      <c r="O4" s="2">
        <v>44593</v>
      </c>
      <c r="P4" s="41">
        <v>44621</v>
      </c>
      <c r="Q4" s="2">
        <v>44652</v>
      </c>
      <c r="R4" s="41">
        <v>44682</v>
      </c>
      <c r="S4" s="2">
        <v>44713</v>
      </c>
      <c r="T4" s="41">
        <v>44743</v>
      </c>
      <c r="U4" s="2">
        <v>44774</v>
      </c>
      <c r="V4" s="41">
        <v>44805</v>
      </c>
      <c r="W4" s="2">
        <v>44835</v>
      </c>
      <c r="X4" s="41">
        <v>44866</v>
      </c>
      <c r="Y4" s="2">
        <v>44896</v>
      </c>
      <c r="Z4" s="41">
        <v>44927</v>
      </c>
      <c r="AA4" s="2">
        <v>44958</v>
      </c>
      <c r="AB4" s="41">
        <v>44986</v>
      </c>
      <c r="AC4" s="2">
        <v>45017</v>
      </c>
      <c r="AD4" s="41">
        <v>45047</v>
      </c>
      <c r="AE4" s="2">
        <v>45078</v>
      </c>
      <c r="AF4" s="41">
        <v>45108</v>
      </c>
      <c r="AG4" s="2">
        <v>45139</v>
      </c>
      <c r="AH4" s="2">
        <v>45170</v>
      </c>
    </row>
    <row r="5" spans="1:34">
      <c r="A5" t="s">
        <v>71</v>
      </c>
      <c r="B5" s="7">
        <v>100</v>
      </c>
      <c r="C5" s="7">
        <v>109.72524375427335</v>
      </c>
      <c r="D5" s="7">
        <v>87.685893824590963</v>
      </c>
      <c r="E5" s="7">
        <v>91.925694274845654</v>
      </c>
      <c r="F5" s="7">
        <v>99.021600468619042</v>
      </c>
      <c r="G5" s="7">
        <v>106.79963589233424</v>
      </c>
      <c r="H5" s="7">
        <v>115.05367418791812</v>
      </c>
      <c r="I5" s="7">
        <v>119.96503153744771</v>
      </c>
      <c r="J5" s="7">
        <v>127.046428722474</v>
      </c>
      <c r="K5" s="7">
        <v>137.46343241640221</v>
      </c>
      <c r="L5" s="7">
        <v>169.41762123470571</v>
      </c>
      <c r="M5" s="7">
        <v>170.17868167496243</v>
      </c>
      <c r="N5" s="7">
        <v>163.10646782558723</v>
      </c>
      <c r="O5" s="7">
        <v>188.75654569638104</v>
      </c>
      <c r="P5" s="7">
        <v>167.83364675755061</v>
      </c>
      <c r="Q5" s="7">
        <v>180.89636020896168</v>
      </c>
      <c r="R5" s="7">
        <v>185.24527856897942</v>
      </c>
      <c r="S5" s="7">
        <v>172.52651359362758</v>
      </c>
      <c r="T5" s="7">
        <v>209.69791104765005</v>
      </c>
      <c r="U5" s="7">
        <v>235.5769492651425</v>
      </c>
      <c r="V5" s="7">
        <v>263.59785437044576</v>
      </c>
      <c r="W5" s="7">
        <v>242.58431348738171</v>
      </c>
      <c r="X5" s="7">
        <v>217.53364749922574</v>
      </c>
      <c r="Y5" s="7">
        <v>228.53429558465996</v>
      </c>
      <c r="Z5" s="7">
        <v>224.29214550688084</v>
      </c>
      <c r="AA5" s="7">
        <v>204.52870235369539</v>
      </c>
      <c r="AB5" s="7">
        <v>178.0709051385229</v>
      </c>
      <c r="AC5" s="7">
        <v>159.55577036557298</v>
      </c>
      <c r="AD5" s="7">
        <v>149.16274107434248</v>
      </c>
      <c r="AE5" s="7">
        <v>140.82108182884713</v>
      </c>
      <c r="AF5" s="7">
        <v>144.26051322745221</v>
      </c>
      <c r="AG5" s="7">
        <v>139.31996330166689</v>
      </c>
      <c r="AH5" s="7">
        <v>138.85267684505746</v>
      </c>
    </row>
    <row r="6" spans="1:34">
      <c r="A6" t="s">
        <v>73</v>
      </c>
      <c r="B6" s="7">
        <v>100</v>
      </c>
      <c r="C6" s="7">
        <v>98.443579766536629</v>
      </c>
      <c r="D6" s="7">
        <v>95.41900469138001</v>
      </c>
      <c r="E6" s="7">
        <v>95.086625721880651</v>
      </c>
      <c r="F6" s="7">
        <v>95.034356390287741</v>
      </c>
      <c r="G6" s="7">
        <v>94.214350590370117</v>
      </c>
      <c r="H6" s="7">
        <v>94.060573086686901</v>
      </c>
      <c r="I6" s="7">
        <v>94.437363437727328</v>
      </c>
      <c r="J6" s="7">
        <v>94.16303558460298</v>
      </c>
      <c r="K6" s="7">
        <v>91.699080622345122</v>
      </c>
      <c r="L6" s="7">
        <v>90.999210457055895</v>
      </c>
      <c r="M6" s="7">
        <v>91.023166023164563</v>
      </c>
      <c r="N6" s="7">
        <v>90.262791507133201</v>
      </c>
      <c r="O6" s="7">
        <v>90.059038027435278</v>
      </c>
      <c r="P6" s="7">
        <v>87.439939307088281</v>
      </c>
      <c r="Q6" s="7">
        <v>82.12984956452658</v>
      </c>
      <c r="R6" s="7">
        <v>80.535714285711919</v>
      </c>
      <c r="S6" s="7">
        <v>77.456690561528305</v>
      </c>
      <c r="T6" s="7">
        <v>75.875941774558626</v>
      </c>
      <c r="U6" s="7">
        <v>76.723372781063901</v>
      </c>
      <c r="V6" s="7">
        <v>72.548608196949132</v>
      </c>
      <c r="W6" s="7">
        <v>70.430472569256153</v>
      </c>
      <c r="X6" s="7">
        <v>72.900414646143687</v>
      </c>
      <c r="Y6" s="7">
        <v>76.916802610112242</v>
      </c>
      <c r="Z6" s="7">
        <v>79.523152407236509</v>
      </c>
      <c r="AA6" s="7">
        <v>78.057039656858038</v>
      </c>
      <c r="AB6" s="7">
        <v>77.560939135635365</v>
      </c>
      <c r="AC6" s="7">
        <v>77.741137675186195</v>
      </c>
      <c r="AD6" s="7">
        <v>75.682182985552913</v>
      </c>
      <c r="AE6" s="7">
        <v>73.426771430594044</v>
      </c>
      <c r="AF6" s="7">
        <v>73.53608393591216</v>
      </c>
      <c r="AG6" s="7">
        <v>71.641687961876116</v>
      </c>
      <c r="AH6" s="7">
        <v>70.225441743958584</v>
      </c>
    </row>
    <row r="7" spans="1:34">
      <c r="A7" t="s">
        <v>70</v>
      </c>
      <c r="B7" s="7">
        <v>100</v>
      </c>
      <c r="C7" s="7">
        <v>96.849993036883092</v>
      </c>
      <c r="D7" s="7">
        <v>92.032587387117161</v>
      </c>
      <c r="E7" s="7">
        <v>94.272032908761744</v>
      </c>
      <c r="F7" s="7">
        <v>99.104436041093109</v>
      </c>
      <c r="G7" s="7">
        <v>98.264041393051869</v>
      </c>
      <c r="H7" s="7">
        <v>96.832317432430983</v>
      </c>
      <c r="I7" s="7">
        <v>95.623948837159475</v>
      </c>
      <c r="J7" s="7">
        <v>95.080825718540112</v>
      </c>
      <c r="K7" s="7">
        <v>95.172417487064664</v>
      </c>
      <c r="L7" s="7">
        <v>97.57790656568362</v>
      </c>
      <c r="M7" s="7">
        <v>95.899795391487856</v>
      </c>
      <c r="N7" s="7">
        <v>97.270458173092365</v>
      </c>
      <c r="O7" s="7">
        <v>99.427953165004439</v>
      </c>
      <c r="P7" s="7">
        <v>104.33052309076689</v>
      </c>
      <c r="Q7" s="7">
        <v>103.74294314882859</v>
      </c>
      <c r="R7" s="7">
        <v>99.01016615068184</v>
      </c>
      <c r="S7" s="7">
        <v>98.371166268519204</v>
      </c>
      <c r="T7" s="7">
        <v>92.809778358632656</v>
      </c>
      <c r="U7" s="7">
        <v>94.514135127317914</v>
      </c>
      <c r="V7" s="7">
        <v>90.02667409399136</v>
      </c>
      <c r="W7" s="7">
        <v>89.151999485800602</v>
      </c>
      <c r="X7" s="7">
        <v>92.398954461215439</v>
      </c>
      <c r="Y7" s="7">
        <v>96.281159948151569</v>
      </c>
      <c r="Z7" s="7">
        <v>101.64597371155557</v>
      </c>
      <c r="AA7" s="7">
        <v>99.333683274593184</v>
      </c>
      <c r="AB7" s="7">
        <v>102.45048152631522</v>
      </c>
      <c r="AC7" s="7">
        <v>107.11255610665353</v>
      </c>
      <c r="AD7" s="7">
        <v>106.70333908236833</v>
      </c>
      <c r="AE7" s="7">
        <v>104.06646027273993</v>
      </c>
      <c r="AF7" s="7">
        <v>104.50138726713729</v>
      </c>
      <c r="AG7" s="7">
        <v>102.77024927958523</v>
      </c>
      <c r="AH7" s="7">
        <v>102.62295257581764</v>
      </c>
    </row>
    <row r="9" spans="1:34">
      <c r="A9" t="s">
        <v>75</v>
      </c>
    </row>
    <row r="10" spans="1:34">
      <c r="A10" t="s">
        <v>85</v>
      </c>
    </row>
  </sheetData>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CC34B5BFC36F4C89DEDFE4BCF9BD98" ma:contentTypeVersion="27" ma:contentTypeDescription="Create a new document." ma:contentTypeScope="" ma:versionID="8d5f9773fccdcc4120f1c65bd1b227eb">
  <xsd:schema xmlns:xsd="http://www.w3.org/2001/XMLSchema" xmlns:xs="http://www.w3.org/2001/XMLSchema" xmlns:p="http://schemas.microsoft.com/office/2006/metadata/properties" xmlns:ns2="c1fdd505-2570-46c2-bd04-3e0f2d874cf5" xmlns:ns3="b7c441b3-2dff-4699-bda3-d147e81b8d95" xmlns:ns4="9a78828b-5a8a-4c29-9279-b9f7e607d54a" targetNamespace="http://schemas.microsoft.com/office/2006/metadata/properties" ma:root="true" ma:fieldsID="c8af3e3d11ad615a8b84fd687498aa8f" ns2:_="" ns3:_="" ns4:_="">
    <xsd:import namespace="c1fdd505-2570-46c2-bd04-3e0f2d874cf5"/>
    <xsd:import namespace="b7c441b3-2dff-4699-bda3-d147e81b8d95"/>
    <xsd:import namespace="9a78828b-5a8a-4c29-9279-b9f7e607d54a"/>
    <xsd:element name="properties">
      <xsd:complexType>
        <xsd:sequence>
          <xsd:element name="documentManagement">
            <xsd:complexType>
              <xsd:all>
                <xsd:element ref="ns2:TaxCatchAll" minOccurs="0"/>
                <xsd:element ref="ns2:TaxCatchAllLabel" minOccurs="0"/>
                <xsd:element ref="ns2:j78542b1fffc4a1c84659474212e3133" minOccurs="0"/>
                <xsd:element ref="ns3:Update_x0020_ADB_x0020_Document_x0020_Type" minOccurs="0"/>
                <xsd:element ref="ns3:Update_x0020_ADB_x0020_Country_x0020_Document_x0020_Type" minOccurs="0"/>
                <xsd:element ref="ns3:Update_x0020_ADB_x0020_Project_x0020_Document_x0020_Type" minOccurs="0"/>
                <xsd:element ref="ns3:MediaServiceMetadata" minOccurs="0"/>
                <xsd:element ref="ns3:MediaServiceFastMetadata" minOccurs="0"/>
                <xsd:element ref="ns4:SharedWithUsers" minOccurs="0"/>
                <xsd:element ref="ns4:SharedWithDetails" minOccurs="0"/>
                <xsd:element ref="ns3:MediaServiceEventHashCode" minOccurs="0"/>
                <xsd:element ref="ns3:MediaServiceGenerationTime" minOccurs="0"/>
                <xsd:element ref="ns3:MediaServiceDateTaken" minOccurs="0"/>
                <xsd:element ref="ns3:MediaServiceAutoTags" minOccurs="0"/>
                <xsd:element ref="ns3:MediaServiceAutoKeyPoints" minOccurs="0"/>
                <xsd:element ref="ns3:MediaServiceKeyPoints" minOccurs="0"/>
                <xsd:element ref="ns3:MediaServiceOCR" minOccurs="0"/>
                <xsd:element ref="ns3:lcf76f155ced4ddcb4097134ff3c332f"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5bdabb-961a-4c55-9f78-53a0bda09ad1}" ma:internalName="TaxCatchAll" ma:showField="CatchAllData" ma:web="9a78828b-5a8a-4c29-9279-b9f7e607d54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85bdabb-961a-4c55-9f78-53a0bda09ad1}" ma:internalName="TaxCatchAllLabel" ma:readOnly="true" ma:showField="CatchAllDataLabel" ma:web="9a78828b-5a8a-4c29-9279-b9f7e607d54a">
      <xsd:complexType>
        <xsd:complexContent>
          <xsd:extension base="dms:MultiChoiceLookup">
            <xsd:sequence>
              <xsd:element name="Value" type="dms:Lookup" maxOccurs="unbounded" minOccurs="0" nillable="true"/>
            </xsd:sequence>
          </xsd:extension>
        </xsd:complexContent>
      </xsd:complexType>
    </xsd:element>
    <xsd:element name="j78542b1fffc4a1c84659474212e3133" ma:index="10" nillable="true" ma:taxonomy="true" ma:internalName="j78542b1fffc4a1c84659474212e3133" ma:taxonomyFieldName="ADBContentGroup" ma:displayName="Content Group" ma:readOnly="false" ma:default="2;#PARD|295ac658-7ead-429b-b4bd-88b6908bedd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c441b3-2dff-4699-bda3-d147e81b8d95" elementFormDefault="qualified">
    <xsd:import namespace="http://schemas.microsoft.com/office/2006/documentManagement/types"/>
    <xsd:import namespace="http://schemas.microsoft.com/office/infopath/2007/PartnerControls"/>
    <xsd:element name="Update_x0020_ADB_x0020_Document_x0020_Type" ma:index="12" nillable="true" ma:displayName="Update ADB Document Type" ma:internalName="Update_x0020_ADB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Country_x0020_Document_x0020_Type" ma:index="13" nillable="true" ma:displayName="Update ADB Country Document Type" ma:internalName="Update_x0020_ADB_x0020_Country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Project_x0020_Document_x0020_Type" ma:index="14" nillable="true" ma:displayName="Update ADB Project Document Type" ma:internalName="Update_x0020_ADB_x0020_Project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CR" ma:index="27" nillable="true" ma:displayName="Extracted Text" ma:internalName="MediaServiceOCR"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78828b-5a8a-4c29-9279-b9f7e607d54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pdate_x0020_ADB_x0020_Document_x0020_Type xmlns="b7c441b3-2dff-4699-bda3-d147e81b8d95">
      <Url xsi:nil="true"/>
      <Description xsi:nil="true"/>
    </Update_x0020_ADB_x0020_Document_x0020_Typ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PARD</TermName>
          <TermId xmlns="http://schemas.microsoft.com/office/infopath/2007/PartnerControls">295ac658-7ead-429b-b4bd-88b6908bedd7</TermId>
        </TermInfo>
      </Terms>
    </j78542b1fffc4a1c84659474212e3133>
    <Update_x0020_ADB_x0020_Country_x0020_Document_x0020_Type xmlns="b7c441b3-2dff-4699-bda3-d147e81b8d95">
      <Url xsi:nil="true"/>
      <Description xsi:nil="true"/>
    </Update_x0020_ADB_x0020_Country_x0020_Document_x0020_Type>
    <Update_x0020_ADB_x0020_Project_x0020_Document_x0020_Type xmlns="b7c441b3-2dff-4699-bda3-d147e81b8d95">
      <Url xsi:nil="true"/>
      <Description xsi:nil="true"/>
    </Update_x0020_ADB_x0020_Project_x0020_Document_x0020_Type>
    <TaxCatchAll xmlns="c1fdd505-2570-46c2-bd04-3e0f2d874cf5">
      <Value>12</Value>
      <Value>2</Value>
      <Value>1</Value>
    </TaxCatchAll>
    <lcf76f155ced4ddcb4097134ff3c332f xmlns="b7c441b3-2dff-4699-bda3-d147e81b8d9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843EC3-D71D-4FD2-83FD-699AF8C3A3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b7c441b3-2dff-4699-bda3-d147e81b8d95"/>
    <ds:schemaRef ds:uri="9a78828b-5a8a-4c29-9279-b9f7e607d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4DCD91-AAC7-4ABA-83B2-26FBC99A57D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c1fdd505-2570-46c2-bd04-3e0f2d874cf5"/>
    <ds:schemaRef ds:uri="9a78828b-5a8a-4c29-9279-b9f7e607d54a"/>
    <ds:schemaRef ds:uri="b7c441b3-2dff-4699-bda3-d147e81b8d95"/>
    <ds:schemaRef ds:uri="http://www.w3.org/XML/1998/namespace"/>
    <ds:schemaRef ds:uri="http://purl.org/dc/dcmitype/"/>
  </ds:schemaRefs>
</ds:datastoreItem>
</file>

<file path=customXml/itemProps3.xml><?xml version="1.0" encoding="utf-8"?>
<ds:datastoreItem xmlns:ds="http://schemas.openxmlformats.org/officeDocument/2006/customXml" ds:itemID="{E03E8E8A-A89E-4575-B1D8-B4067CD4F2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GDP PacDMC partners</vt:lpstr>
      <vt:lpstr>GDP DevAsia</vt:lpstr>
      <vt:lpstr>GDP ANZ</vt:lpstr>
      <vt:lpstr>Vaccination coverage</vt:lpstr>
      <vt:lpstr>COVID-19 cases</vt:lpstr>
      <vt:lpstr>ANZ inflation</vt:lpstr>
      <vt:lpstr>Brent crude oil</vt:lpstr>
      <vt:lpstr>Food prices</vt:lpstr>
      <vt:lpstr>Commodity prices_Resource</vt:lpstr>
      <vt:lpstr>Commodity prices_Agri</vt:lpstr>
      <vt:lpstr>Returning residents from PAC</vt:lpstr>
      <vt:lpstr>Outbound tourism_major markets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Noel B. Del Castillo</dc:creator>
  <cp:keywords/>
  <dc:description/>
  <cp:lastModifiedBy>Remrick Patagan</cp:lastModifiedBy>
  <cp:revision/>
  <dcterms:created xsi:type="dcterms:W3CDTF">2017-05-31T00:28:16Z</dcterms:created>
  <dcterms:modified xsi:type="dcterms:W3CDTF">2023-12-04T02:28:54Z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0x0101005ACC34B5BFC36F4C89DEDFE4BCF9BD98</vt:lpwstr>
  </property>
  <property fmtid="{D5CDD505-2E9C-101B-9397-08002B2CF9AE}" pid="3" name="ce5a4fae9a7d4e3d9d782ef76d38f19e">
    <vt:lpwstr>Economics|4d87f9ea-4cf7-4408-86d3-899a94505fbe</vt:lpwstr>
  </property>
  <property fmtid="{D5CDD505-2E9C-101B-9397-08002B2CF9AE}" pid="4" name="h00e4aaaf4624e24a7df7f06faa038c6">
    <vt:lpwstr>English|16ac8743-31bb-43f8-9a73-533a041667d6</vt:lpwstr>
  </property>
  <property fmtid="{D5CDD505-2E9C-101B-9397-08002B2CF9AE}" pid="5" name="ADBFocusArea">
    <vt:lpwstr>12;#Economics|4d87f9ea-4cf7-4408-86d3-899a94505fbe</vt:lpwstr>
  </property>
  <property fmtid="{D5CDD505-2E9C-101B-9397-08002B2CF9AE}" pid="6" name="d61536b25a8a4fedb48bb564279be82a">
    <vt:lpwstr/>
  </property>
  <property fmtid="{D5CDD505-2E9C-101B-9397-08002B2CF9AE}" pid="7" name="ADBCountryDocumentType">
    <vt:lpwstr/>
  </property>
  <property fmtid="{D5CDD505-2E9C-101B-9397-08002B2CF9AE}" pid="8" name="ADBProjectDocumentType">
    <vt:lpwstr/>
  </property>
  <property fmtid="{D5CDD505-2E9C-101B-9397-08002B2CF9AE}" pid="9" name="a0d1b14b197747dfafc19f70ff45d4f6">
    <vt:lpwstr/>
  </property>
  <property fmtid="{D5CDD505-2E9C-101B-9397-08002B2CF9AE}" pid="10" name="ADBProject">
    <vt:lpwstr/>
  </property>
  <property fmtid="{D5CDD505-2E9C-101B-9397-08002B2CF9AE}" pid="11" name="ADBSector">
    <vt:lpwstr/>
  </property>
  <property fmtid="{D5CDD505-2E9C-101B-9397-08002B2CF9AE}" pid="12" name="ADBContentGroup">
    <vt:lpwstr>2;#PARD|295ac658-7ead-429b-b4bd-88b6908bedd7</vt:lpwstr>
  </property>
  <property fmtid="{D5CDD505-2E9C-101B-9397-08002B2CF9AE}" pid="13" name="de77c5b4d20d4bdeb0b6d09350193e53">
    <vt:lpwstr/>
  </property>
  <property fmtid="{D5CDD505-2E9C-101B-9397-08002B2CF9AE}" pid="14" name="ADBDocumentSecurity">
    <vt:lpwstr/>
  </property>
  <property fmtid="{D5CDD505-2E9C-101B-9397-08002B2CF9AE}" pid="15" name="d01a0ce1b141461dbfb235a3ab729a2c">
    <vt:lpwstr/>
  </property>
  <property fmtid="{D5CDD505-2E9C-101B-9397-08002B2CF9AE}" pid="16" name="ADBDocumentLanguage">
    <vt:lpwstr>1;#English|16ac8743-31bb-43f8-9a73-533a041667d6</vt:lpwstr>
  </property>
  <property fmtid="{D5CDD505-2E9C-101B-9397-08002B2CF9AE}" pid="17" name="ADBDocumentType">
    <vt:lpwstr/>
  </property>
  <property fmtid="{D5CDD505-2E9C-101B-9397-08002B2CF9AE}" pid="18" name="hca2169e3b0945318411f30479ba40c8">
    <vt:lpwstr/>
  </property>
  <property fmtid="{D5CDD505-2E9C-101B-9397-08002B2CF9AE}" pid="19" name="ADBDepartmentOwner">
    <vt:lpwstr/>
  </property>
  <property fmtid="{D5CDD505-2E9C-101B-9397-08002B2CF9AE}" pid="20" name="p030e467f78f45b4ae8f7e2c17ea4d82">
    <vt:lpwstr/>
  </property>
  <property fmtid="{D5CDD505-2E9C-101B-9397-08002B2CF9AE}" pid="21" name="k985dbdc596c44d7acaf8184f33920f0">
    <vt:lpwstr/>
  </property>
  <property fmtid="{D5CDD505-2E9C-101B-9397-08002B2CF9AE}" pid="22" name="a37ff23a602146d4934a49238d370ca5">
    <vt:lpwstr/>
  </property>
  <property fmtid="{D5CDD505-2E9C-101B-9397-08002B2CF9AE}" pid="23" name="ADBCountry">
    <vt:lpwstr/>
  </property>
  <property fmtid="{D5CDD505-2E9C-101B-9397-08002B2CF9AE}" pid="24" name="MSIP_Label_817d4574-7375-4d17-b29c-6e4c6df0fcb0_Enabled">
    <vt:lpwstr>true</vt:lpwstr>
  </property>
  <property fmtid="{D5CDD505-2E9C-101B-9397-08002B2CF9AE}" pid="25" name="MSIP_Label_817d4574-7375-4d17-b29c-6e4c6df0fcb0_SetDate">
    <vt:lpwstr>2021-11-16T09:15:30Z</vt:lpwstr>
  </property>
  <property fmtid="{D5CDD505-2E9C-101B-9397-08002B2CF9AE}" pid="26" name="MSIP_Label_817d4574-7375-4d17-b29c-6e4c6df0fcb0_Method">
    <vt:lpwstr>Standard</vt:lpwstr>
  </property>
  <property fmtid="{D5CDD505-2E9C-101B-9397-08002B2CF9AE}" pid="27" name="MSIP_Label_817d4574-7375-4d17-b29c-6e4c6df0fcb0_Name">
    <vt:lpwstr>ADB Internal</vt:lpwstr>
  </property>
  <property fmtid="{D5CDD505-2E9C-101B-9397-08002B2CF9AE}" pid="28" name="MSIP_Label_817d4574-7375-4d17-b29c-6e4c6df0fcb0_SiteId">
    <vt:lpwstr>9495d6bb-41c2-4c58-848f-92e52cf3d640</vt:lpwstr>
  </property>
  <property fmtid="{D5CDD505-2E9C-101B-9397-08002B2CF9AE}" pid="29" name="MSIP_Label_817d4574-7375-4d17-b29c-6e4c6df0fcb0_ActionId">
    <vt:lpwstr>4d036b7a-c4ee-4931-9099-95585bd60f20</vt:lpwstr>
  </property>
  <property fmtid="{D5CDD505-2E9C-101B-9397-08002B2CF9AE}" pid="30" name="MSIP_Label_817d4574-7375-4d17-b29c-6e4c6df0fcb0_ContentBits">
    <vt:lpwstr>2</vt:lpwstr>
  </property>
  <property fmtid="{D5CDD505-2E9C-101B-9397-08002B2CF9AE}" pid="31" name="MediaServiceImageTags">
    <vt:lpwstr/>
  </property>
</Properties>
</file>