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0" yWindow="0" windowWidth="19320" windowHeight="13740"/>
  </bookViews>
  <sheets>
    <sheet name="stat-annex13(source)" sheetId="1" r:id="rId1"/>
  </sheets>
  <definedNames>
    <definedName name="_Regression_Int" localSheetId="0" hidden="1">1</definedName>
    <definedName name="_xlnm.Print_Area" localSheetId="0">'stat-annex13(source)'!$A$1:$U$55</definedName>
    <definedName name="Print_Area_MI">'stat-annex13(source)'!$A$7:$T$58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  <c r="U46" i="1"/>
  <c r="T46" i="1"/>
  <c r="S46" i="1"/>
  <c r="Q46" i="1"/>
  <c r="P46" i="1"/>
  <c r="N46" i="1"/>
  <c r="L46" i="1"/>
  <c r="J46" i="1"/>
  <c r="H46" i="1"/>
  <c r="F46" i="1"/>
  <c r="D46" i="1"/>
  <c r="B46" i="1"/>
  <c r="H43" i="1"/>
  <c r="T43" i="1"/>
  <c r="T42" i="1"/>
  <c r="H42" i="1"/>
  <c r="H41" i="1"/>
  <c r="T41" i="1"/>
  <c r="T40" i="1"/>
  <c r="H40" i="1"/>
  <c r="F40" i="1"/>
  <c r="H39" i="1"/>
  <c r="T39" i="1"/>
  <c r="H38" i="1"/>
  <c r="T38" i="1"/>
  <c r="H37" i="1"/>
  <c r="T37" i="1"/>
  <c r="J36" i="1"/>
  <c r="H36" i="1"/>
  <c r="T36" i="1"/>
  <c r="T35" i="1"/>
  <c r="H35" i="1"/>
  <c r="F34" i="1"/>
  <c r="H34" i="1"/>
  <c r="T34" i="1"/>
  <c r="D33" i="1"/>
  <c r="H33" i="1"/>
  <c r="T33" i="1"/>
  <c r="T32" i="1"/>
  <c r="H32" i="1"/>
  <c r="H31" i="1"/>
  <c r="T31" i="1"/>
  <c r="U30" i="1"/>
  <c r="D30" i="1"/>
  <c r="H30" i="1"/>
  <c r="T30" i="1"/>
  <c r="U29" i="1"/>
  <c r="D29" i="1"/>
  <c r="H29" i="1"/>
  <c r="T29" i="1"/>
  <c r="B29" i="1"/>
  <c r="H28" i="1"/>
  <c r="T28" i="1"/>
  <c r="H27" i="1"/>
  <c r="T27" i="1"/>
  <c r="H26" i="1"/>
  <c r="T26" i="1"/>
  <c r="H25" i="1"/>
  <c r="T25" i="1"/>
  <c r="H24" i="1"/>
  <c r="T24" i="1"/>
  <c r="H23" i="1"/>
  <c r="T23" i="1"/>
  <c r="H22" i="1"/>
  <c r="T22" i="1"/>
  <c r="H21" i="1"/>
  <c r="T21" i="1"/>
  <c r="H20" i="1"/>
  <c r="T20" i="1"/>
  <c r="T19" i="1"/>
  <c r="H18" i="1"/>
  <c r="T18" i="1"/>
  <c r="H17" i="1"/>
  <c r="T17" i="1"/>
  <c r="H16" i="1"/>
  <c r="T16" i="1"/>
  <c r="H15" i="1"/>
  <c r="T15" i="1"/>
  <c r="D15" i="1"/>
</calcChain>
</file>

<file path=xl/sharedStrings.xml><?xml version="1.0" encoding="utf-8"?>
<sst xmlns="http://schemas.openxmlformats.org/spreadsheetml/2006/main" count="53" uniqueCount="53">
  <si>
    <t>(amounts in $ million)</t>
  </si>
  <si>
    <t>Bangladesh</t>
  </si>
  <si>
    <t>Bhutan</t>
  </si>
  <si>
    <t>Indonesia</t>
  </si>
  <si>
    <t>Malaysia</t>
  </si>
  <si>
    <t>Nepal</t>
  </si>
  <si>
    <t>Pakistan</t>
  </si>
  <si>
    <t>Philippines</t>
  </si>
  <si>
    <t>Sri Lanka</t>
  </si>
  <si>
    <t>Thailand</t>
  </si>
  <si>
    <t>Viet Nam</t>
  </si>
  <si>
    <t>Regional</t>
  </si>
  <si>
    <t>Samoa</t>
  </si>
  <si>
    <t>Afghanistan</t>
  </si>
  <si>
    <t>Mongolia</t>
  </si>
  <si>
    <t>Azerbaijan</t>
  </si>
  <si>
    <t>Kazakhstan</t>
  </si>
  <si>
    <t>Cambodia</t>
  </si>
  <si>
    <t>Georgia</t>
  </si>
  <si>
    <t>Maldives</t>
  </si>
  <si>
    <t>Papua New Guinea</t>
  </si>
  <si>
    <t>Armenia</t>
  </si>
  <si>
    <t>Grant</t>
  </si>
  <si>
    <t>Uzbekistan</t>
  </si>
  <si>
    <t>Kyrgyz Republic</t>
  </si>
  <si>
    <t>TOTAL</t>
  </si>
  <si>
    <t>Country</t>
  </si>
  <si>
    <r>
      <t>No. of Projects</t>
    </r>
    <r>
      <rPr>
        <vertAlign val="superscript"/>
        <sz val="8"/>
        <rFont val="Arial"/>
        <family val="2"/>
      </rPr>
      <t>c</t>
    </r>
  </si>
  <si>
    <t>Total ADB Funds</t>
  </si>
  <si>
    <t>Partial Credit Guarantee</t>
  </si>
  <si>
    <t>Total ADB Approvals</t>
  </si>
  <si>
    <t>Total Project Cost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</si>
  <si>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 Net of facilities canceled in full before signing.</t>
    </r>
  </si>
  <si>
    <t>Myanmar</t>
  </si>
  <si>
    <t>Tajikistan</t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</si>
  <si>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Includes nonsovereign projects processed by the Private Sector Operations Department and various regional operations departments of ADB. Regional operations departments started nonsovereign operations in 2007.</t>
    </r>
  </si>
  <si>
    <t>Trade 
Finance</t>
  </si>
  <si>
    <t>- = nil, ADB = Asian Development Bank.</t>
  </si>
  <si>
    <t xml:space="preserve">India </t>
  </si>
  <si>
    <t>Korea, Republic of</t>
  </si>
  <si>
    <t>Lao People’s Democratic Republic</t>
  </si>
  <si>
    <r>
      <rPr>
        <vertAlign val="superscript"/>
        <sz val="6"/>
        <rFont val="Arial"/>
        <family val="2"/>
      </rPr>
      <t>c</t>
    </r>
    <r>
      <rPr>
        <sz val="6"/>
        <rFont val="Arial"/>
        <family val="2"/>
      </rPr>
      <t xml:space="preserve">  Supplementary approvals are not included in the cumulative count of projects.</t>
    </r>
  </si>
  <si>
    <t>Supply Chain Finance</t>
  </si>
  <si>
    <r>
      <t>Nonsovereign Approvals by Developing Member Country, 1983–2016</t>
    </r>
    <r>
      <rPr>
        <vertAlign val="superscript"/>
        <sz val="11"/>
        <color indexed="30"/>
        <rFont val="Arial"/>
        <family val="2"/>
      </rPr>
      <t>a, b</t>
    </r>
    <r>
      <rPr>
        <sz val="11"/>
        <color indexed="30"/>
        <rFont val="Arial"/>
        <family val="2"/>
      </rPr>
      <t xml:space="preserve"> </t>
    </r>
  </si>
  <si>
    <r>
      <t>Loan</t>
    </r>
    <r>
      <rPr>
        <b/>
        <vertAlign val="superscript"/>
        <sz val="8"/>
        <rFont val="Arial"/>
        <family val="2"/>
      </rPr>
      <t>d</t>
    </r>
  </si>
  <si>
    <r>
      <rPr>
        <vertAlign val="superscript"/>
        <sz val="6"/>
        <rFont val="Arial"/>
        <family val="2"/>
      </rPr>
      <t>d</t>
    </r>
    <r>
      <rPr>
        <sz val="6"/>
        <rFont val="Arial"/>
        <family val="2"/>
      </rPr>
      <t xml:space="preserve">  Includes debt securities.</t>
    </r>
  </si>
  <si>
    <r>
      <rPr>
        <vertAlign val="superscript"/>
        <sz val="6"/>
        <rFont val="Arial"/>
        <family val="2"/>
      </rPr>
      <t>e</t>
    </r>
    <r>
      <rPr>
        <sz val="6"/>
        <rFont val="Arial"/>
        <family val="2"/>
      </rPr>
      <t xml:space="preserve">  Includes equity investments, lines of equity, equity underwriting, and debt securities convertible to equity.</t>
    </r>
  </si>
  <si>
    <r>
      <rPr>
        <vertAlign val="superscript"/>
        <sz val="6"/>
        <rFont val="Arial"/>
        <family val="2"/>
      </rPr>
      <t>f</t>
    </r>
    <r>
      <rPr>
        <sz val="6"/>
        <rFont val="Arial"/>
        <family val="2"/>
      </rPr>
      <t xml:space="preserve">  Includes US dollar and local currency complementary loans.</t>
    </r>
  </si>
  <si>
    <r>
      <rPr>
        <vertAlign val="superscript"/>
        <sz val="6"/>
        <rFont val="Arial"/>
        <family val="2"/>
      </rPr>
      <t>g</t>
    </r>
    <r>
      <rPr>
        <sz val="6"/>
        <rFont val="Arial"/>
        <family val="2"/>
      </rPr>
      <t xml:space="preserve">  Does not include guarantees with sovereign counterguarantee.</t>
    </r>
  </si>
  <si>
    <r>
      <t>Equity Investment</t>
    </r>
    <r>
      <rPr>
        <vertAlign val="superscript"/>
        <sz val="8"/>
        <rFont val="Arial"/>
        <family val="2"/>
      </rPr>
      <t>e</t>
    </r>
  </si>
  <si>
    <r>
      <t>Complementary Loan (B Loan)</t>
    </r>
    <r>
      <rPr>
        <vertAlign val="superscript"/>
        <sz val="8"/>
        <rFont val="Arial"/>
        <family val="2"/>
      </rPr>
      <t>f</t>
    </r>
  </si>
  <si>
    <r>
      <t>Political Risk Guarantee</t>
    </r>
    <r>
      <rPr>
        <vertAlign val="superscript"/>
        <sz val="8"/>
        <rFont val="Arial"/>
        <family val="2"/>
      </rPr>
      <t>g</t>
    </r>
  </si>
  <si>
    <t>China, People’s Republic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</si>
</sst>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8"/>
      <name val="Helv"/>
    </font>
    <font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11"/>
      <color indexed="30"/>
      <name val="Arial"/>
      <family val="2"/>
    </font>
    <font>
      <vertAlign val="superscript"/>
      <sz val="11"/>
      <color indexed="30"/>
      <name val="Arial"/>
      <family val="2"/>
    </font>
    <font>
      <b/>
      <sz val="11"/>
      <color rgb="FF007DB7"/>
      <name val="Arial"/>
      <family val="2"/>
    </font>
    <font>
      <u/>
      <sz val="8"/>
      <color theme="10"/>
      <name val="Helv"/>
    </font>
    <font>
      <sz val="7"/>
      <color rgb="FFFF0000"/>
      <name val="Arial"/>
      <family val="2"/>
    </font>
    <font>
      <sz val="11"/>
      <color rgb="FF007DB7"/>
      <name val="Arial"/>
      <family val="2"/>
    </font>
    <font>
      <u/>
      <sz val="8"/>
      <color theme="11"/>
      <name val="Helv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39" fontId="0" fillId="0" borderId="0"/>
    <xf numFmtId="43" fontId="1" fillId="0" borderId="0" applyFont="0" applyFill="0" applyBorder="0" applyAlignment="0" applyProtection="0"/>
    <xf numFmtId="39" fontId="11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  <xf numFmtId="39" fontId="14" fillId="0" borderId="0" applyNumberFormat="0" applyFill="0" applyBorder="0" applyAlignment="0" applyProtection="0"/>
  </cellStyleXfs>
  <cellXfs count="67">
    <xf numFmtId="39" fontId="0" fillId="0" borderId="0" xfId="0"/>
    <xf numFmtId="39" fontId="2" fillId="0" borderId="0" xfId="0" applyFont="1" applyFill="1"/>
    <xf numFmtId="39" fontId="3" fillId="0" borderId="0" xfId="0" applyFont="1" applyFill="1"/>
    <xf numFmtId="43" fontId="3" fillId="0" borderId="0" xfId="1" applyFont="1" applyFill="1"/>
    <xf numFmtId="39" fontId="3" fillId="0" borderId="0" xfId="0" applyFont="1" applyFill="1" applyAlignment="1"/>
    <xf numFmtId="43" fontId="3" fillId="0" borderId="0" xfId="1" applyFont="1" applyFill="1" applyAlignment="1"/>
    <xf numFmtId="37" fontId="3" fillId="0" borderId="0" xfId="0" applyNumberFormat="1" applyFont="1" applyFill="1" applyProtection="1"/>
    <xf numFmtId="39" fontId="4" fillId="0" borderId="0" xfId="0" applyFont="1" applyFill="1"/>
    <xf numFmtId="43" fontId="3" fillId="0" borderId="0" xfId="1" applyFont="1" applyFill="1" applyProtection="1"/>
    <xf numFmtId="39" fontId="3" fillId="0" borderId="0" xfId="0" quotePrefix="1" applyFont="1" applyFill="1" applyAlignment="1" applyProtection="1">
      <alignment horizontal="left"/>
    </xf>
    <xf numFmtId="37" fontId="3" fillId="0" borderId="0" xfId="0" applyNumberFormat="1" applyFont="1" applyFill="1" applyBorder="1" applyProtection="1"/>
    <xf numFmtId="39" fontId="3" fillId="0" borderId="0" xfId="0" applyFont="1" applyFill="1" applyBorder="1"/>
    <xf numFmtId="43" fontId="3" fillId="0" borderId="0" xfId="1" applyFont="1" applyFill="1" applyBorder="1"/>
    <xf numFmtId="37" fontId="4" fillId="0" borderId="3" xfId="0" applyNumberFormat="1" applyFont="1" applyFill="1" applyBorder="1" applyProtection="1"/>
    <xf numFmtId="0" fontId="4" fillId="0" borderId="3" xfId="0" quotePrefix="1" applyNumberFormat="1" applyFont="1" applyFill="1" applyBorder="1" applyAlignment="1" applyProtection="1">
      <alignment horizontal="left"/>
    </xf>
    <xf numFmtId="0" fontId="4" fillId="0" borderId="0" xfId="0" quotePrefix="1" applyNumberFormat="1" applyFont="1" applyFill="1" applyBorder="1" applyAlignment="1" applyProtection="1">
      <alignment horizontal="left"/>
    </xf>
    <xf numFmtId="37" fontId="4" fillId="0" borderId="0" xfId="0" applyNumberFormat="1" applyFont="1" applyFill="1" applyBorder="1" applyProtection="1"/>
    <xf numFmtId="39" fontId="4" fillId="0" borderId="0" xfId="0" applyFont="1" applyFill="1" applyBorder="1"/>
    <xf numFmtId="43" fontId="4" fillId="0" borderId="0" xfId="1" applyFont="1" applyFill="1" applyBorder="1" applyProtection="1"/>
    <xf numFmtId="43" fontId="4" fillId="0" borderId="0" xfId="1" applyFont="1" applyFill="1" applyBorder="1"/>
    <xf numFmtId="39" fontId="10" fillId="0" borderId="0" xfId="0" applyFont="1" applyFill="1" applyAlignment="1">
      <alignment horizontal="left"/>
    </xf>
    <xf numFmtId="39" fontId="4" fillId="0" borderId="2" xfId="0" applyFont="1" applyFill="1" applyBorder="1"/>
    <xf numFmtId="39" fontId="4" fillId="0" borderId="2" xfId="0" applyFont="1" applyFill="1" applyBorder="1" applyAlignment="1">
      <alignment horizontal="center"/>
    </xf>
    <xf numFmtId="43" fontId="4" fillId="0" borderId="0" xfId="1" applyFont="1" applyFill="1" applyBorder="1" applyAlignment="1" applyProtection="1">
      <alignment horizontal="center"/>
    </xf>
    <xf numFmtId="39" fontId="4" fillId="0" borderId="1" xfId="0" applyFont="1" applyFill="1" applyBorder="1" applyAlignment="1">
      <alignment horizontal="center"/>
    </xf>
    <xf numFmtId="39" fontId="3" fillId="0" borderId="0" xfId="2" applyFont="1" applyFill="1"/>
    <xf numFmtId="39" fontId="4" fillId="0" borderId="1" xfId="0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quotePrefix="1" applyNumberFormat="1" applyFont="1" applyFill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39" fontId="12" fillId="0" borderId="0" xfId="0" applyFont="1" applyFill="1" applyAlignment="1">
      <alignment horizontal="right"/>
    </xf>
    <xf numFmtId="39" fontId="13" fillId="0" borderId="0" xfId="0" applyFont="1" applyFill="1" applyAlignment="1">
      <alignment horizontal="left"/>
    </xf>
    <xf numFmtId="37" fontId="4" fillId="0" borderId="0" xfId="0" applyNumberFormat="1" applyFont="1" applyFill="1" applyBorder="1" applyAlignment="1" applyProtection="1"/>
    <xf numFmtId="39" fontId="4" fillId="0" borderId="0" xfId="0" applyFont="1" applyFill="1" applyBorder="1" applyAlignment="1"/>
    <xf numFmtId="43" fontId="4" fillId="0" borderId="0" xfId="1" applyFont="1" applyFill="1" applyBorder="1" applyAlignment="1" applyProtection="1"/>
    <xf numFmtId="43" fontId="4" fillId="0" borderId="0" xfId="1" applyFont="1" applyFill="1" applyBorder="1" applyAlignment="1"/>
    <xf numFmtId="37" fontId="6" fillId="0" borderId="0" xfId="0" applyNumberFormat="1" applyFont="1" applyFill="1" applyAlignment="1" applyProtection="1"/>
    <xf numFmtId="39" fontId="6" fillId="0" borderId="0" xfId="0" applyFont="1" applyFill="1" applyAlignment="1"/>
    <xf numFmtId="43" fontId="6" fillId="0" borderId="0" xfId="1" applyFont="1" applyFill="1" applyAlignment="1"/>
    <xf numFmtId="0" fontId="6" fillId="0" borderId="0" xfId="0" quotePrefix="1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43" fontId="3" fillId="0" borderId="0" xfId="1" applyFont="1" applyFill="1" applyAlignment="1" applyProtection="1">
      <alignment horizontal="right"/>
    </xf>
    <xf numFmtId="43" fontId="4" fillId="0" borderId="2" xfId="1" applyFont="1" applyFill="1" applyBorder="1" applyAlignment="1" applyProtection="1">
      <alignment wrapText="1"/>
    </xf>
    <xf numFmtId="39" fontId="5" fillId="0" borderId="0" xfId="0" applyFont="1" applyFill="1"/>
    <xf numFmtId="43" fontId="15" fillId="0" borderId="0" xfId="1" applyFont="1" applyFill="1" applyAlignment="1">
      <alignment horizontal="left"/>
    </xf>
    <xf numFmtId="39" fontId="4" fillId="0" borderId="3" xfId="0" applyFont="1" applyFill="1" applyBorder="1"/>
    <xf numFmtId="43" fontId="4" fillId="0" borderId="3" xfId="1" applyFont="1" applyFill="1" applyBorder="1" applyProtection="1"/>
    <xf numFmtId="43" fontId="4" fillId="0" borderId="3" xfId="1" applyFont="1" applyFill="1" applyBorder="1"/>
    <xf numFmtId="37" fontId="4" fillId="0" borderId="2" xfId="0" applyNumberFormat="1" applyFont="1" applyFill="1" applyBorder="1" applyAlignment="1" applyProtection="1">
      <alignment horizontal="center" wrapText="1"/>
    </xf>
    <xf numFmtId="37" fontId="4" fillId="0" borderId="0" xfId="0" applyNumberFormat="1" applyFont="1" applyFill="1" applyBorder="1" applyAlignment="1" applyProtection="1">
      <alignment horizontal="center" wrapText="1"/>
    </xf>
    <xf numFmtId="37" fontId="4" fillId="0" borderId="1" xfId="0" applyNumberFormat="1" applyFont="1" applyFill="1" applyBorder="1" applyAlignment="1" applyProtection="1">
      <alignment horizontal="center" wrapText="1"/>
    </xf>
    <xf numFmtId="39" fontId="4" fillId="0" borderId="2" xfId="0" quotePrefix="1" applyFont="1" applyFill="1" applyBorder="1" applyAlignment="1" applyProtection="1">
      <alignment horizontal="center"/>
    </xf>
    <xf numFmtId="39" fontId="4" fillId="0" borderId="0" xfId="0" quotePrefix="1" applyFont="1" applyFill="1" applyBorder="1" applyAlignment="1" applyProtection="1">
      <alignment horizontal="center"/>
    </xf>
    <xf numFmtId="39" fontId="4" fillId="0" borderId="1" xfId="0" quotePrefix="1" applyFont="1" applyFill="1" applyBorder="1" applyAlignment="1" applyProtection="1">
      <alignment horizontal="center"/>
    </xf>
    <xf numFmtId="39" fontId="4" fillId="0" borderId="2" xfId="0" applyFont="1" applyFill="1" applyBorder="1" applyAlignment="1" applyProtection="1">
      <alignment horizontal="center" wrapText="1"/>
    </xf>
    <xf numFmtId="39" fontId="4" fillId="0" borderId="0" xfId="0" applyFont="1" applyFill="1" applyBorder="1" applyAlignment="1" applyProtection="1">
      <alignment horizontal="center" wrapText="1"/>
    </xf>
    <xf numFmtId="39" fontId="4" fillId="0" borderId="1" xfId="0" applyFont="1" applyFill="1" applyBorder="1" applyAlignment="1" applyProtection="1">
      <alignment horizontal="center" wrapText="1"/>
    </xf>
    <xf numFmtId="43" fontId="4" fillId="0" borderId="2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39" fontId="4" fillId="0" borderId="2" xfId="0" applyFont="1" applyFill="1" applyBorder="1" applyAlignment="1">
      <alignment horizontal="center" wrapText="1"/>
    </xf>
    <xf numFmtId="39" fontId="4" fillId="0" borderId="0" xfId="0" applyFont="1" applyFill="1" applyBorder="1" applyAlignment="1">
      <alignment horizontal="center" wrapText="1"/>
    </xf>
    <xf numFmtId="39" fontId="4" fillId="0" borderId="1" xfId="0" applyFont="1" applyFill="1" applyBorder="1" applyAlignment="1">
      <alignment horizontal="center" wrapText="1"/>
    </xf>
    <xf numFmtId="0" fontId="4" fillId="0" borderId="0" xfId="1" applyNumberFormat="1" applyFont="1" applyFill="1" applyBorder="1" applyAlignment="1" applyProtection="1">
      <alignment horizontal="center" wrapText="1"/>
    </xf>
    <xf numFmtId="0" fontId="4" fillId="0" borderId="1" xfId="1" applyNumberFormat="1" applyFont="1" applyFill="1" applyBorder="1" applyAlignment="1" applyProtection="1">
      <alignment horizontal="center" wrapText="1"/>
    </xf>
  </cellXfs>
  <cellStyles count="15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490622</xdr:colOff>
      <xdr:row>0</xdr:row>
      <xdr:rowOff>28575</xdr:rowOff>
    </xdr:from>
    <xdr:to>
      <xdr:col>9</xdr:col>
      <xdr:colOff>588721</xdr:colOff>
      <xdr:row>4</xdr:row>
      <xdr:rowOff>39041</xdr:rowOff>
    </xdr:to>
    <xdr:sp macro="" textlink="">
      <xdr:nvSpPr>
        <xdr:cNvPr id="3" name="TextBox 2"/>
        <xdr:cNvSpPr txBox="1"/>
      </xdr:nvSpPr>
      <xdr:spPr>
        <a:xfrm>
          <a:off x="490622" y="28575"/>
          <a:ext cx="4374496" cy="6148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approvals, nonsovereign private sector, countries, members</a:t>
          </a:r>
        </a:p>
      </xdr:txBody>
    </xdr:sp>
    <xdr:clientData/>
  </xdr:twoCellAnchor>
  <xdr:twoCellAnchor editAs="oneCell">
    <xdr:from>
      <xdr:col>0</xdr:col>
      <xdr:colOff>19707</xdr:colOff>
      <xdr:row>0</xdr:row>
      <xdr:rowOff>26276</xdr:rowOff>
    </xdr:from>
    <xdr:to>
      <xdr:col>0</xdr:col>
      <xdr:colOff>408327</xdr:colOff>
      <xdr:row>3</xdr:row>
      <xdr:rowOff>91177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7" y="26276"/>
          <a:ext cx="38862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enableFormatConditionsCalculation="0">
    <pageSetUpPr fitToPage="1"/>
  </sheetPr>
  <dimension ref="A1:AC59"/>
  <sheetViews>
    <sheetView showGridLines="0" tabSelected="1" zoomScale="130" zoomScaleNormal="130" zoomScalePageLayoutView="130" workbookViewId="0">
      <selection activeCell="A8" sqref="A8"/>
    </sheetView>
  </sheetViews>
  <sheetFormatPr baseColWidth="10" defaultColWidth="9.83203125" defaultRowHeight="10" x14ac:dyDescent="0"/>
  <cols>
    <col min="1" max="1" width="28" style="2" customWidth="1"/>
    <col min="2" max="2" width="6.33203125" style="2" customWidth="1"/>
    <col min="3" max="3" width="3.6640625" style="2" customWidth="1"/>
    <col min="4" max="4" width="10.5" style="2" customWidth="1"/>
    <col min="5" max="5" width="3" style="2" customWidth="1"/>
    <col min="6" max="6" width="10.1640625" style="2" customWidth="1"/>
    <col min="7" max="7" width="1.83203125" style="2" customWidth="1"/>
    <col min="8" max="8" width="10.33203125" style="2" customWidth="1"/>
    <col min="9" max="9" width="1.83203125" style="2" customWidth="1"/>
    <col min="10" max="10" width="12" style="3" customWidth="1"/>
    <col min="11" max="11" width="4" style="2" customWidth="1"/>
    <col min="12" max="12" width="11" style="2" customWidth="1"/>
    <col min="13" max="13" width="1.6640625" style="2" customWidth="1"/>
    <col min="14" max="14" width="10.5" style="2" customWidth="1"/>
    <col min="15" max="15" width="2.1640625" style="2" customWidth="1"/>
    <col min="16" max="16" width="9.33203125" style="2" customWidth="1"/>
    <col min="17" max="17" width="10.33203125" style="2" customWidth="1"/>
    <col min="18" max="18" width="2.5" style="2" customWidth="1"/>
    <col min="19" max="19" width="6.5" style="2" customWidth="1"/>
    <col min="20" max="20" width="10.5" style="2" customWidth="1"/>
    <col min="21" max="21" width="11.1640625" style="2" customWidth="1"/>
    <col min="22" max="16384" width="9.83203125" style="2"/>
  </cols>
  <sheetData>
    <row r="1" spans="1:29" ht="12" customHeight="1"/>
    <row r="2" spans="1:29" ht="12" customHeight="1"/>
    <row r="3" spans="1:29" ht="12" customHeight="1"/>
    <row r="4" spans="1:29" ht="12" customHeight="1"/>
    <row r="5" spans="1:29" ht="9" customHeight="1"/>
    <row r="6" spans="1:29" ht="12" customHeight="1">
      <c r="A6" s="25"/>
    </row>
    <row r="7" spans="1:29" ht="9" customHeight="1">
      <c r="A7" s="1"/>
    </row>
    <row r="8" spans="1:29" ht="14">
      <c r="A8" s="20" t="s">
        <v>43</v>
      </c>
      <c r="B8" s="4"/>
      <c r="C8" s="4"/>
      <c r="D8" s="4"/>
      <c r="E8" s="4"/>
      <c r="F8" s="4"/>
      <c r="G8" s="4"/>
      <c r="H8" s="4"/>
      <c r="I8" s="4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31"/>
    </row>
    <row r="9" spans="1:29" ht="14.25" customHeight="1">
      <c r="A9" s="32" t="s">
        <v>0</v>
      </c>
      <c r="B9" s="4"/>
      <c r="C9" s="4"/>
      <c r="D9" s="4"/>
      <c r="E9" s="4"/>
      <c r="F9" s="4"/>
      <c r="G9" s="4"/>
      <c r="H9" s="4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31"/>
    </row>
    <row r="10" spans="1:29" ht="9" customHeight="1">
      <c r="B10" s="6"/>
    </row>
    <row r="11" spans="1:29" ht="1.5" customHeight="1">
      <c r="A11" s="21"/>
      <c r="B11" s="50" t="s">
        <v>27</v>
      </c>
      <c r="C11" s="50"/>
      <c r="D11" s="53" t="s">
        <v>44</v>
      </c>
      <c r="E11" s="53"/>
      <c r="F11" s="56" t="s">
        <v>49</v>
      </c>
      <c r="G11" s="56"/>
      <c r="H11" s="56" t="s">
        <v>28</v>
      </c>
      <c r="I11" s="56"/>
      <c r="J11" s="44"/>
      <c r="K11" s="44"/>
      <c r="L11" s="62" t="s">
        <v>29</v>
      </c>
      <c r="M11" s="62"/>
      <c r="N11" s="62" t="s">
        <v>51</v>
      </c>
      <c r="O11" s="62"/>
      <c r="P11" s="22"/>
      <c r="Q11" s="62" t="s">
        <v>42</v>
      </c>
      <c r="R11" s="62"/>
      <c r="S11" s="22"/>
      <c r="T11" s="62" t="s">
        <v>30</v>
      </c>
      <c r="U11" s="59" t="s">
        <v>31</v>
      </c>
    </row>
    <row r="12" spans="1:29" ht="7.5" customHeight="1">
      <c r="A12" s="17"/>
      <c r="B12" s="51"/>
      <c r="C12" s="51"/>
      <c r="D12" s="54"/>
      <c r="E12" s="54"/>
      <c r="F12" s="57"/>
      <c r="G12" s="57"/>
      <c r="H12" s="57"/>
      <c r="I12" s="57"/>
      <c r="J12" s="65" t="s">
        <v>50</v>
      </c>
      <c r="K12" s="65"/>
      <c r="L12" s="63"/>
      <c r="M12" s="63"/>
      <c r="N12" s="63"/>
      <c r="O12" s="63"/>
      <c r="P12" s="63" t="s">
        <v>36</v>
      </c>
      <c r="Q12" s="63"/>
      <c r="R12" s="63"/>
      <c r="S12" s="23"/>
      <c r="T12" s="63"/>
      <c r="U12" s="60"/>
    </row>
    <row r="13" spans="1:29" ht="15.75" customHeight="1">
      <c r="A13" s="26" t="s">
        <v>26</v>
      </c>
      <c r="B13" s="52"/>
      <c r="C13" s="52"/>
      <c r="D13" s="55"/>
      <c r="E13" s="55"/>
      <c r="F13" s="58"/>
      <c r="G13" s="58"/>
      <c r="H13" s="58"/>
      <c r="I13" s="58"/>
      <c r="J13" s="66"/>
      <c r="K13" s="66"/>
      <c r="L13" s="64"/>
      <c r="M13" s="64"/>
      <c r="N13" s="64"/>
      <c r="O13" s="64"/>
      <c r="P13" s="64"/>
      <c r="Q13" s="64"/>
      <c r="R13" s="64"/>
      <c r="S13" s="24" t="s">
        <v>22</v>
      </c>
      <c r="T13" s="64"/>
      <c r="U13" s="61"/>
    </row>
    <row r="14" spans="1:29" ht="1" customHeight="1">
      <c r="A14" s="11"/>
      <c r="B14" s="10"/>
      <c r="C14" s="11"/>
      <c r="D14" s="11"/>
      <c r="E14" s="11"/>
      <c r="F14" s="11"/>
      <c r="G14" s="11"/>
      <c r="H14" s="11"/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1" customHeight="1">
      <c r="A15" s="27" t="s">
        <v>13</v>
      </c>
      <c r="B15" s="6">
        <v>6</v>
      </c>
      <c r="D15" s="8">
        <f>35+40+60</f>
        <v>135</v>
      </c>
      <c r="E15" s="3"/>
      <c r="F15" s="8">
        <v>8.1</v>
      </c>
      <c r="G15" s="3"/>
      <c r="H15" s="8">
        <f t="shared" ref="H15:H43" si="0">SUM(D15:G15)</f>
        <v>143.1</v>
      </c>
      <c r="I15" s="3"/>
      <c r="J15" s="8">
        <v>30</v>
      </c>
      <c r="K15" s="3"/>
      <c r="L15" s="3">
        <v>0</v>
      </c>
      <c r="M15" s="3"/>
      <c r="N15" s="3">
        <v>25</v>
      </c>
      <c r="O15" s="3"/>
      <c r="P15" s="3">
        <v>0</v>
      </c>
      <c r="Q15" s="3"/>
      <c r="R15" s="3"/>
      <c r="S15" s="3"/>
      <c r="T15" s="8">
        <f>H15+J15+N15+L15+P15</f>
        <v>198.1</v>
      </c>
      <c r="U15" s="3">
        <v>650.70000000000005</v>
      </c>
    </row>
    <row r="16" spans="1:29" ht="11" customHeight="1">
      <c r="A16" s="27" t="s">
        <v>21</v>
      </c>
      <c r="B16" s="6">
        <v>4</v>
      </c>
      <c r="D16" s="8">
        <v>136</v>
      </c>
      <c r="E16" s="3"/>
      <c r="F16" s="8"/>
      <c r="G16" s="3"/>
      <c r="H16" s="8">
        <f t="shared" si="0"/>
        <v>136</v>
      </c>
      <c r="I16" s="3"/>
      <c r="J16" s="8"/>
      <c r="K16" s="3"/>
      <c r="L16" s="3"/>
      <c r="M16" s="3"/>
      <c r="N16" s="3"/>
      <c r="O16" s="3"/>
      <c r="P16" s="3"/>
      <c r="Q16" s="3"/>
      <c r="R16" s="3"/>
      <c r="S16" s="3"/>
      <c r="T16" s="8">
        <f>H16+J16+N16+L16+P16</f>
        <v>136</v>
      </c>
      <c r="U16" s="3">
        <v>304.98</v>
      </c>
    </row>
    <row r="17" spans="1:21" ht="11" customHeight="1">
      <c r="A17" s="27" t="s">
        <v>15</v>
      </c>
      <c r="B17" s="6">
        <v>11</v>
      </c>
      <c r="D17" s="8">
        <v>1008</v>
      </c>
      <c r="E17" s="3"/>
      <c r="F17" s="8"/>
      <c r="G17" s="3"/>
      <c r="H17" s="8">
        <f t="shared" si="0"/>
        <v>1008</v>
      </c>
      <c r="I17" s="3"/>
      <c r="J17" s="8">
        <v>230</v>
      </c>
      <c r="K17" s="3"/>
      <c r="L17" s="3">
        <v>0</v>
      </c>
      <c r="M17" s="3"/>
      <c r="N17" s="3">
        <v>0</v>
      </c>
      <c r="O17" s="3"/>
      <c r="P17" s="3">
        <v>0</v>
      </c>
      <c r="Q17" s="3"/>
      <c r="R17" s="3"/>
      <c r="S17" s="3"/>
      <c r="T17" s="8">
        <f>H17+J17+N17+L17+P17</f>
        <v>1238</v>
      </c>
      <c r="U17" s="3">
        <v>56372</v>
      </c>
    </row>
    <row r="18" spans="1:21" ht="11" customHeight="1">
      <c r="A18" s="27" t="s">
        <v>1</v>
      </c>
      <c r="B18" s="6">
        <v>13</v>
      </c>
      <c r="C18" s="45"/>
      <c r="D18" s="8">
        <v>317.3</v>
      </c>
      <c r="E18" s="3"/>
      <c r="F18" s="8">
        <v>14.981</v>
      </c>
      <c r="G18" s="3"/>
      <c r="H18" s="8">
        <f t="shared" si="0"/>
        <v>332.28100000000001</v>
      </c>
      <c r="I18" s="3"/>
      <c r="J18" s="8">
        <v>20</v>
      </c>
      <c r="K18" s="3"/>
      <c r="L18" s="3">
        <v>0</v>
      </c>
      <c r="M18" s="3"/>
      <c r="N18" s="3">
        <v>0</v>
      </c>
      <c r="O18" s="3"/>
      <c r="P18" s="3">
        <v>0</v>
      </c>
      <c r="Q18" s="3"/>
      <c r="R18" s="3"/>
      <c r="S18" s="3"/>
      <c r="T18" s="8">
        <f t="shared" ref="T18:T42" si="1">H18+J18+N18+L18+P18</f>
        <v>352.28100000000001</v>
      </c>
      <c r="U18" s="3">
        <v>1301.26</v>
      </c>
    </row>
    <row r="19" spans="1:21" ht="11" customHeight="1">
      <c r="A19" s="27" t="s">
        <v>2</v>
      </c>
      <c r="B19" s="6">
        <v>2</v>
      </c>
      <c r="D19" s="8">
        <v>0</v>
      </c>
      <c r="E19" s="3"/>
      <c r="F19" s="8">
        <v>3.53</v>
      </c>
      <c r="G19" s="3"/>
      <c r="H19" s="8">
        <f>SUM(D19:G19)</f>
        <v>3.53</v>
      </c>
      <c r="I19" s="3"/>
      <c r="J19" s="8">
        <v>0</v>
      </c>
      <c r="K19" s="3"/>
      <c r="L19" s="3">
        <v>0</v>
      </c>
      <c r="M19" s="3"/>
      <c r="N19" s="3">
        <v>0</v>
      </c>
      <c r="O19" s="3"/>
      <c r="P19" s="3">
        <v>0</v>
      </c>
      <c r="Q19" s="3"/>
      <c r="R19" s="3"/>
      <c r="S19" s="3"/>
      <c r="T19" s="8">
        <f t="shared" si="1"/>
        <v>3.53</v>
      </c>
      <c r="U19" s="3">
        <v>15.59</v>
      </c>
    </row>
    <row r="20" spans="1:21" ht="11" customHeight="1">
      <c r="A20" s="27" t="s">
        <v>17</v>
      </c>
      <c r="B20" s="6">
        <v>3</v>
      </c>
      <c r="D20" s="8">
        <v>86.6</v>
      </c>
      <c r="E20" s="3"/>
      <c r="F20" s="8">
        <v>0</v>
      </c>
      <c r="G20" s="3"/>
      <c r="H20" s="8">
        <f t="shared" si="0"/>
        <v>86.6</v>
      </c>
      <c r="I20" s="3"/>
      <c r="J20" s="8">
        <v>3</v>
      </c>
      <c r="K20" s="3"/>
      <c r="L20" s="3">
        <v>0</v>
      </c>
      <c r="M20" s="3"/>
      <c r="N20" s="3">
        <v>0</v>
      </c>
      <c r="O20" s="3"/>
      <c r="P20" s="3">
        <v>0</v>
      </c>
      <c r="Q20" s="3"/>
      <c r="R20" s="3"/>
      <c r="S20" s="3"/>
      <c r="T20" s="8">
        <f t="shared" si="1"/>
        <v>89.6</v>
      </c>
      <c r="U20" s="3">
        <v>120.2</v>
      </c>
    </row>
    <row r="21" spans="1:21" ht="11" customHeight="1">
      <c r="A21" s="27" t="s">
        <v>52</v>
      </c>
      <c r="B21" s="6">
        <v>44</v>
      </c>
      <c r="D21" s="8">
        <v>2880.49</v>
      </c>
      <c r="E21" s="3"/>
      <c r="F21" s="8">
        <v>404.3</v>
      </c>
      <c r="G21" s="3"/>
      <c r="H21" s="8">
        <f t="shared" si="0"/>
        <v>3284.79</v>
      </c>
      <c r="I21" s="3"/>
      <c r="J21" s="43">
        <v>2909.5</v>
      </c>
      <c r="K21" s="3"/>
      <c r="L21" s="3">
        <v>107</v>
      </c>
      <c r="M21" s="46"/>
      <c r="N21" s="3">
        <v>0</v>
      </c>
      <c r="O21" s="3"/>
      <c r="P21" s="3">
        <v>0</v>
      </c>
      <c r="Q21" s="3"/>
      <c r="R21" s="3"/>
      <c r="S21" s="3"/>
      <c r="T21" s="8">
        <f>SUM(H21:P21)</f>
        <v>6301.29</v>
      </c>
      <c r="U21" s="3">
        <v>16892.27</v>
      </c>
    </row>
    <row r="22" spans="1:21" ht="11" customHeight="1">
      <c r="A22" s="27" t="s">
        <v>18</v>
      </c>
      <c r="B22" s="6">
        <v>7</v>
      </c>
      <c r="D22" s="8">
        <v>330</v>
      </c>
      <c r="E22" s="3"/>
      <c r="F22" s="8">
        <v>0</v>
      </c>
      <c r="G22" s="3"/>
      <c r="H22" s="8">
        <f t="shared" si="0"/>
        <v>330</v>
      </c>
      <c r="I22" s="3"/>
      <c r="J22" s="43">
        <v>0</v>
      </c>
      <c r="K22" s="3"/>
      <c r="L22" s="3">
        <v>0</v>
      </c>
      <c r="M22" s="3"/>
      <c r="N22" s="3">
        <v>0</v>
      </c>
      <c r="O22" s="3"/>
      <c r="P22" s="3">
        <v>0</v>
      </c>
      <c r="Q22" s="3"/>
      <c r="R22" s="3"/>
      <c r="S22" s="3"/>
      <c r="T22" s="8">
        <f t="shared" si="1"/>
        <v>330</v>
      </c>
      <c r="U22" s="3">
        <v>786.5</v>
      </c>
    </row>
    <row r="23" spans="1:21" ht="11" customHeight="1">
      <c r="A23" s="27" t="s">
        <v>38</v>
      </c>
      <c r="B23" s="6">
        <v>62</v>
      </c>
      <c r="C23" s="45"/>
      <c r="D23" s="8">
        <v>4507.97</v>
      </c>
      <c r="E23" s="3"/>
      <c r="F23" s="8">
        <v>547.29999999999995</v>
      </c>
      <c r="G23" s="3"/>
      <c r="H23" s="8">
        <f t="shared" si="0"/>
        <v>5055.2700000000004</v>
      </c>
      <c r="I23" s="3"/>
      <c r="J23" s="8">
        <v>230</v>
      </c>
      <c r="K23" s="3"/>
      <c r="L23" s="3">
        <v>128</v>
      </c>
      <c r="M23" s="3"/>
      <c r="N23" s="3">
        <v>0</v>
      </c>
      <c r="O23" s="3"/>
      <c r="P23" s="3">
        <v>0</v>
      </c>
      <c r="Q23" s="3"/>
      <c r="R23" s="3"/>
      <c r="S23" s="3">
        <v>0</v>
      </c>
      <c r="T23" s="8">
        <f>SUM(H23:S23)</f>
        <v>5413.27</v>
      </c>
      <c r="U23" s="2">
        <v>30666.15</v>
      </c>
    </row>
    <row r="24" spans="1:21" ht="11" customHeight="1">
      <c r="A24" s="27" t="s">
        <v>3</v>
      </c>
      <c r="B24" s="6">
        <v>20</v>
      </c>
      <c r="D24" s="8">
        <v>1377</v>
      </c>
      <c r="E24" s="3"/>
      <c r="F24" s="8">
        <v>63.85</v>
      </c>
      <c r="G24" s="3"/>
      <c r="H24" s="8">
        <f t="shared" si="0"/>
        <v>1440.85</v>
      </c>
      <c r="I24" s="3"/>
      <c r="J24" s="8">
        <v>388.5</v>
      </c>
      <c r="K24" s="3"/>
      <c r="L24" s="3">
        <v>9.8000000000000007</v>
      </c>
      <c r="M24" s="3"/>
      <c r="N24" s="3">
        <v>0</v>
      </c>
      <c r="O24" s="3"/>
      <c r="P24" s="3">
        <v>0</v>
      </c>
      <c r="Q24" s="3"/>
      <c r="R24" s="3"/>
      <c r="S24" s="3"/>
      <c r="T24" s="8">
        <f t="shared" si="1"/>
        <v>1839.1499999999999</v>
      </c>
      <c r="U24" s="3">
        <v>19410.72</v>
      </c>
    </row>
    <row r="25" spans="1:21" ht="11" customHeight="1">
      <c r="A25" s="27" t="s">
        <v>16</v>
      </c>
      <c r="B25" s="6">
        <v>6</v>
      </c>
      <c r="D25" s="8">
        <v>255.2</v>
      </c>
      <c r="E25" s="3"/>
      <c r="F25" s="8">
        <v>0</v>
      </c>
      <c r="G25" s="3"/>
      <c r="H25" s="8">
        <f t="shared" si="0"/>
        <v>255.2</v>
      </c>
      <c r="I25" s="3"/>
      <c r="J25" s="8">
        <v>0</v>
      </c>
      <c r="K25" s="3"/>
      <c r="L25" s="3">
        <v>200</v>
      </c>
      <c r="M25" s="3"/>
      <c r="N25" s="3">
        <v>0</v>
      </c>
      <c r="O25" s="3"/>
      <c r="P25" s="3">
        <v>0</v>
      </c>
      <c r="Q25" s="3"/>
      <c r="R25" s="3"/>
      <c r="S25" s="3"/>
      <c r="T25" s="8">
        <f t="shared" si="1"/>
        <v>455.2</v>
      </c>
      <c r="U25" s="3">
        <v>1034.7</v>
      </c>
    </row>
    <row r="26" spans="1:21" ht="11" customHeight="1">
      <c r="A26" s="27" t="s">
        <v>39</v>
      </c>
      <c r="B26" s="6">
        <v>3</v>
      </c>
      <c r="D26" s="43">
        <v>0</v>
      </c>
      <c r="E26" s="3"/>
      <c r="F26" s="8">
        <v>8.9600000000000009</v>
      </c>
      <c r="G26" s="3"/>
      <c r="H26" s="8">
        <f t="shared" si="0"/>
        <v>8.9600000000000009</v>
      </c>
      <c r="I26" s="3"/>
      <c r="J26" s="43">
        <v>0</v>
      </c>
      <c r="K26" s="3"/>
      <c r="L26" s="3">
        <v>0</v>
      </c>
      <c r="M26" s="3"/>
      <c r="N26" s="3">
        <v>0</v>
      </c>
      <c r="O26" s="3"/>
      <c r="P26" s="3">
        <v>0</v>
      </c>
      <c r="Q26" s="3"/>
      <c r="R26" s="3"/>
      <c r="S26" s="3"/>
      <c r="T26" s="8">
        <f t="shared" si="1"/>
        <v>8.9600000000000009</v>
      </c>
      <c r="U26" s="3">
        <v>288</v>
      </c>
    </row>
    <row r="27" spans="1:21" ht="11" customHeight="1">
      <c r="A27" s="27" t="s">
        <v>24</v>
      </c>
      <c r="B27" s="6">
        <v>2</v>
      </c>
      <c r="D27" s="43">
        <v>20</v>
      </c>
      <c r="E27" s="3"/>
      <c r="F27" s="8"/>
      <c r="G27" s="3"/>
      <c r="H27" s="8">
        <f t="shared" si="0"/>
        <v>20</v>
      </c>
      <c r="I27" s="3"/>
      <c r="J27" s="43"/>
      <c r="K27" s="3"/>
      <c r="L27" s="3"/>
      <c r="M27" s="3"/>
      <c r="N27" s="3"/>
      <c r="O27" s="3"/>
      <c r="P27" s="3"/>
      <c r="Q27" s="3"/>
      <c r="R27" s="3"/>
      <c r="S27" s="3"/>
      <c r="T27" s="8">
        <f t="shared" si="1"/>
        <v>20</v>
      </c>
      <c r="U27" s="3">
        <v>20</v>
      </c>
    </row>
    <row r="28" spans="1:21" ht="11" customHeight="1">
      <c r="A28" s="27" t="s">
        <v>40</v>
      </c>
      <c r="B28" s="6">
        <v>2</v>
      </c>
      <c r="D28" s="43">
        <v>194</v>
      </c>
      <c r="E28" s="3"/>
      <c r="F28" s="8">
        <v>0</v>
      </c>
      <c r="G28" s="3"/>
      <c r="H28" s="8">
        <f t="shared" si="0"/>
        <v>194</v>
      </c>
      <c r="I28" s="3"/>
      <c r="J28" s="43">
        <v>77</v>
      </c>
      <c r="K28" s="3"/>
      <c r="L28" s="3">
        <v>0</v>
      </c>
      <c r="M28" s="3"/>
      <c r="N28" s="3">
        <v>0</v>
      </c>
      <c r="O28" s="3"/>
      <c r="P28" s="3">
        <v>0</v>
      </c>
      <c r="Q28" s="3"/>
      <c r="R28" s="3"/>
      <c r="S28" s="3"/>
      <c r="T28" s="8">
        <f>H28+J28+N28+L28+P28</f>
        <v>271</v>
      </c>
      <c r="U28" s="3">
        <v>2432</v>
      </c>
    </row>
    <row r="29" spans="1:21" ht="11" customHeight="1">
      <c r="A29" s="27" t="s">
        <v>4</v>
      </c>
      <c r="B29" s="6">
        <f>1+1</f>
        <v>2</v>
      </c>
      <c r="D29" s="43">
        <f>10</f>
        <v>10</v>
      </c>
      <c r="E29" s="3"/>
      <c r="F29" s="8">
        <v>2</v>
      </c>
      <c r="G29" s="3"/>
      <c r="H29" s="8">
        <f t="shared" si="0"/>
        <v>12</v>
      </c>
      <c r="I29" s="3"/>
      <c r="J29" s="43">
        <v>0</v>
      </c>
      <c r="K29" s="3"/>
      <c r="L29" s="3">
        <v>0</v>
      </c>
      <c r="M29" s="3"/>
      <c r="N29" s="3">
        <v>0</v>
      </c>
      <c r="O29" s="3"/>
      <c r="P29" s="3">
        <v>0</v>
      </c>
      <c r="Q29" s="3"/>
      <c r="R29" s="3"/>
      <c r="S29" s="3"/>
      <c r="T29" s="8">
        <f t="shared" si="1"/>
        <v>12</v>
      </c>
      <c r="U29" s="3">
        <f>29.24</f>
        <v>29.24</v>
      </c>
    </row>
    <row r="30" spans="1:21" ht="11" customHeight="1">
      <c r="A30" s="27" t="s">
        <v>19</v>
      </c>
      <c r="B30" s="6">
        <v>2</v>
      </c>
      <c r="D30" s="43">
        <f>4.5+7.5</f>
        <v>12</v>
      </c>
      <c r="E30" s="3"/>
      <c r="F30" s="8">
        <v>4.5</v>
      </c>
      <c r="G30" s="3"/>
      <c r="H30" s="8">
        <f t="shared" si="0"/>
        <v>16.5</v>
      </c>
      <c r="I30" s="3"/>
      <c r="J30" s="43">
        <v>0</v>
      </c>
      <c r="K30" s="3"/>
      <c r="L30" s="3">
        <v>0</v>
      </c>
      <c r="M30" s="3"/>
      <c r="N30" s="3">
        <v>0</v>
      </c>
      <c r="O30" s="3"/>
      <c r="P30" s="3">
        <v>0</v>
      </c>
      <c r="Q30" s="3"/>
      <c r="R30" s="3"/>
      <c r="S30" s="3"/>
      <c r="T30" s="8">
        <f>H30+J30+N30+L30+P30</f>
        <v>16.5</v>
      </c>
      <c r="U30" s="3">
        <f>4.5+33</f>
        <v>37.5</v>
      </c>
    </row>
    <row r="31" spans="1:21" ht="11" customHeight="1">
      <c r="A31" s="28" t="s">
        <v>14</v>
      </c>
      <c r="B31" s="6">
        <v>4</v>
      </c>
      <c r="D31" s="43">
        <v>94.5</v>
      </c>
      <c r="E31" s="3"/>
      <c r="F31" s="8">
        <v>1.6</v>
      </c>
      <c r="G31" s="3"/>
      <c r="H31" s="8">
        <f t="shared" si="0"/>
        <v>96.1</v>
      </c>
      <c r="I31" s="3"/>
      <c r="J31" s="43">
        <v>0</v>
      </c>
      <c r="K31" s="3"/>
      <c r="L31" s="3">
        <v>0</v>
      </c>
      <c r="M31" s="3"/>
      <c r="N31" s="3">
        <v>0</v>
      </c>
      <c r="O31" s="3"/>
      <c r="P31" s="3">
        <v>0</v>
      </c>
      <c r="Q31" s="3"/>
      <c r="R31" s="3"/>
      <c r="S31" s="3"/>
      <c r="T31" s="8">
        <f t="shared" si="1"/>
        <v>96.1</v>
      </c>
      <c r="U31" s="3">
        <v>130</v>
      </c>
    </row>
    <row r="32" spans="1:21" ht="11" customHeight="1">
      <c r="A32" s="28" t="s">
        <v>33</v>
      </c>
      <c r="B32" s="6">
        <v>5</v>
      </c>
      <c r="D32" s="8">
        <v>427.2</v>
      </c>
      <c r="E32" s="3"/>
      <c r="F32" s="8">
        <v>20</v>
      </c>
      <c r="G32" s="3"/>
      <c r="H32" s="8">
        <f t="shared" si="0"/>
        <v>447.2</v>
      </c>
      <c r="I32" s="3"/>
      <c r="J32" s="8">
        <v>445</v>
      </c>
      <c r="K32" s="3"/>
      <c r="L32" s="3"/>
      <c r="M32" s="3"/>
      <c r="N32" s="3">
        <v>145</v>
      </c>
      <c r="O32" s="3"/>
      <c r="P32" s="3">
        <v>0</v>
      </c>
      <c r="Q32" s="3"/>
      <c r="R32" s="3"/>
      <c r="S32" s="3"/>
      <c r="T32" s="8">
        <f>H32+J32+N32+L32+P32</f>
        <v>1037.2</v>
      </c>
      <c r="U32" s="3">
        <v>4390.5</v>
      </c>
    </row>
    <row r="33" spans="1:24" ht="11" customHeight="1">
      <c r="A33" s="27" t="s">
        <v>5</v>
      </c>
      <c r="B33" s="6">
        <v>4</v>
      </c>
      <c r="D33" s="8">
        <f>46.55+3</f>
        <v>49.55</v>
      </c>
      <c r="E33" s="3"/>
      <c r="F33" s="8">
        <v>3.26</v>
      </c>
      <c r="G33" s="3"/>
      <c r="H33" s="8">
        <f t="shared" si="0"/>
        <v>52.809999999999995</v>
      </c>
      <c r="I33" s="3"/>
      <c r="J33" s="8">
        <v>5.83</v>
      </c>
      <c r="K33" s="3"/>
      <c r="L33" s="3">
        <v>0</v>
      </c>
      <c r="M33" s="3"/>
      <c r="N33" s="3">
        <v>0</v>
      </c>
      <c r="O33" s="3"/>
      <c r="P33" s="3">
        <v>0</v>
      </c>
      <c r="Q33" s="3"/>
      <c r="R33" s="3"/>
      <c r="S33" s="3"/>
      <c r="T33" s="8">
        <f t="shared" si="1"/>
        <v>58.639999999999993</v>
      </c>
      <c r="U33" s="3">
        <v>218.03</v>
      </c>
    </row>
    <row r="34" spans="1:24" ht="11" customHeight="1">
      <c r="A34" s="27" t="s">
        <v>6</v>
      </c>
      <c r="B34" s="6">
        <v>33</v>
      </c>
      <c r="D34" s="8">
        <v>852.9</v>
      </c>
      <c r="E34" s="3"/>
      <c r="F34" s="8">
        <f>7+19.305+4.32+22.75</f>
        <v>53.375</v>
      </c>
      <c r="G34" s="3"/>
      <c r="H34" s="8">
        <f t="shared" si="0"/>
        <v>906.27499999999998</v>
      </c>
      <c r="I34" s="3"/>
      <c r="J34" s="8">
        <v>129.9</v>
      </c>
      <c r="K34" s="3"/>
      <c r="L34" s="3">
        <v>210.61</v>
      </c>
      <c r="M34" s="3"/>
      <c r="N34" s="3">
        <v>0</v>
      </c>
      <c r="O34" s="3"/>
      <c r="P34" s="3">
        <v>0</v>
      </c>
      <c r="Q34" s="3"/>
      <c r="R34" s="3"/>
      <c r="S34" s="3"/>
      <c r="T34" s="8">
        <f t="shared" si="1"/>
        <v>1246.7849999999999</v>
      </c>
      <c r="U34" s="3">
        <v>5255.22</v>
      </c>
    </row>
    <row r="35" spans="1:24" ht="11" customHeight="1">
      <c r="A35" s="27" t="s">
        <v>20</v>
      </c>
      <c r="B35" s="6">
        <v>1</v>
      </c>
      <c r="D35" s="8">
        <v>25</v>
      </c>
      <c r="E35" s="3"/>
      <c r="F35" s="8">
        <v>0</v>
      </c>
      <c r="G35" s="3"/>
      <c r="H35" s="8">
        <f t="shared" si="0"/>
        <v>25</v>
      </c>
      <c r="I35" s="3"/>
      <c r="J35" s="8">
        <v>0</v>
      </c>
      <c r="K35" s="3"/>
      <c r="L35" s="3">
        <v>0</v>
      </c>
      <c r="M35" s="3"/>
      <c r="N35" s="3">
        <v>0</v>
      </c>
      <c r="O35" s="3"/>
      <c r="P35" s="3">
        <v>0</v>
      </c>
      <c r="Q35" s="3"/>
      <c r="R35" s="3"/>
      <c r="S35" s="3"/>
      <c r="T35" s="8">
        <f t="shared" si="1"/>
        <v>25</v>
      </c>
      <c r="U35" s="3">
        <v>85.3</v>
      </c>
    </row>
    <row r="36" spans="1:24" ht="11" customHeight="1">
      <c r="A36" s="27" t="s">
        <v>7</v>
      </c>
      <c r="B36" s="6">
        <v>30</v>
      </c>
      <c r="D36" s="8">
        <v>730.92</v>
      </c>
      <c r="E36" s="3"/>
      <c r="F36" s="8">
        <v>64.849999999999994</v>
      </c>
      <c r="G36" s="3"/>
      <c r="H36" s="8">
        <f t="shared" si="0"/>
        <v>795.77</v>
      </c>
      <c r="I36" s="3"/>
      <c r="J36" s="8">
        <f>233.577-120</f>
        <v>113.577</v>
      </c>
      <c r="K36" s="3"/>
      <c r="L36" s="3">
        <v>199.6</v>
      </c>
      <c r="M36" s="3"/>
      <c r="N36" s="3">
        <v>0</v>
      </c>
      <c r="O36" s="3"/>
      <c r="P36" s="3">
        <v>0</v>
      </c>
      <c r="Q36" s="3"/>
      <c r="R36" s="3"/>
      <c r="S36" s="3"/>
      <c r="T36" s="8">
        <f t="shared" si="1"/>
        <v>1108.9469999999999</v>
      </c>
      <c r="U36" s="3">
        <v>6960.72</v>
      </c>
    </row>
    <row r="37" spans="1:24" ht="11" customHeight="1">
      <c r="A37" s="27" t="s">
        <v>12</v>
      </c>
      <c r="B37" s="6">
        <v>1</v>
      </c>
      <c r="D37" s="8">
        <v>0</v>
      </c>
      <c r="E37" s="3"/>
      <c r="F37" s="8">
        <v>0.4</v>
      </c>
      <c r="G37" s="3"/>
      <c r="H37" s="8">
        <f t="shared" si="0"/>
        <v>0.4</v>
      </c>
      <c r="I37" s="3"/>
      <c r="J37" s="8">
        <v>0</v>
      </c>
      <c r="K37" s="3"/>
      <c r="L37" s="3">
        <v>0</v>
      </c>
      <c r="M37" s="3"/>
      <c r="N37" s="3">
        <v>0</v>
      </c>
      <c r="O37" s="3"/>
      <c r="P37" s="3">
        <v>0</v>
      </c>
      <c r="Q37" s="3"/>
      <c r="R37" s="3"/>
      <c r="S37" s="3"/>
      <c r="T37" s="8">
        <f t="shared" si="1"/>
        <v>0.4</v>
      </c>
      <c r="U37" s="3">
        <v>1.6</v>
      </c>
    </row>
    <row r="38" spans="1:24" ht="11" customHeight="1">
      <c r="A38" s="27" t="s">
        <v>8</v>
      </c>
      <c r="B38" s="6">
        <v>17</v>
      </c>
      <c r="D38" s="8">
        <v>259.5</v>
      </c>
      <c r="E38" s="3"/>
      <c r="F38" s="8">
        <v>63.58</v>
      </c>
      <c r="G38" s="3"/>
      <c r="H38" s="8">
        <f t="shared" si="0"/>
        <v>323.08</v>
      </c>
      <c r="I38" s="3"/>
      <c r="J38" s="43">
        <v>70</v>
      </c>
      <c r="K38" s="3"/>
      <c r="L38" s="3">
        <v>0</v>
      </c>
      <c r="M38" s="3"/>
      <c r="N38" s="3">
        <v>0</v>
      </c>
      <c r="O38" s="3"/>
      <c r="P38" s="3">
        <v>0</v>
      </c>
      <c r="Q38" s="3"/>
      <c r="R38" s="3"/>
      <c r="S38" s="3"/>
      <c r="T38" s="8">
        <f t="shared" si="1"/>
        <v>393.08</v>
      </c>
      <c r="U38" s="3">
        <v>823.48</v>
      </c>
    </row>
    <row r="39" spans="1:24" ht="11" customHeight="1">
      <c r="A39" s="27" t="s">
        <v>34</v>
      </c>
      <c r="B39" s="6">
        <v>1</v>
      </c>
      <c r="D39" s="8">
        <v>5</v>
      </c>
      <c r="E39" s="3"/>
      <c r="F39" s="8">
        <v>3</v>
      </c>
      <c r="G39" s="3"/>
      <c r="H39" s="8">
        <f t="shared" si="0"/>
        <v>8</v>
      </c>
      <c r="I39" s="3"/>
      <c r="J39" s="43">
        <v>3</v>
      </c>
      <c r="K39" s="3"/>
      <c r="L39" s="3">
        <v>0</v>
      </c>
      <c r="M39" s="3"/>
      <c r="N39" s="3">
        <v>0</v>
      </c>
      <c r="O39" s="3"/>
      <c r="P39" s="3">
        <v>0</v>
      </c>
      <c r="Q39" s="3"/>
      <c r="R39" s="3"/>
      <c r="S39" s="3">
        <v>0</v>
      </c>
      <c r="T39" s="8">
        <f>H39+J39+N39+L39+P39+S39</f>
        <v>11</v>
      </c>
      <c r="U39" s="3">
        <v>11</v>
      </c>
    </row>
    <row r="40" spans="1:24" ht="11" customHeight="1">
      <c r="A40" s="27" t="s">
        <v>9</v>
      </c>
      <c r="B40" s="6">
        <v>20</v>
      </c>
      <c r="D40" s="8">
        <v>1013.61</v>
      </c>
      <c r="E40" s="3"/>
      <c r="F40" s="8">
        <f>4+68.068+5</f>
        <v>77.067999999999998</v>
      </c>
      <c r="G40" s="3"/>
      <c r="H40" s="8">
        <f t="shared" si="0"/>
        <v>1090.6780000000001</v>
      </c>
      <c r="I40" s="3"/>
      <c r="J40" s="43">
        <v>170</v>
      </c>
      <c r="K40" s="3"/>
      <c r="L40" s="3">
        <v>0</v>
      </c>
      <c r="M40" s="3"/>
      <c r="N40" s="3">
        <v>0</v>
      </c>
      <c r="O40" s="3"/>
      <c r="P40" s="3">
        <v>0</v>
      </c>
      <c r="Q40" s="3"/>
      <c r="R40" s="3"/>
      <c r="S40" s="3">
        <v>2</v>
      </c>
      <c r="T40" s="8">
        <f>H40+J40+N40+L40+P40+S40</f>
        <v>1262.6780000000001</v>
      </c>
      <c r="U40" s="3">
        <v>8117.8</v>
      </c>
    </row>
    <row r="41" spans="1:24" ht="11" customHeight="1">
      <c r="A41" s="27" t="s">
        <v>23</v>
      </c>
      <c r="B41" s="6">
        <v>3</v>
      </c>
      <c r="D41" s="8">
        <v>225</v>
      </c>
      <c r="E41" s="3"/>
      <c r="F41" s="8">
        <v>6</v>
      </c>
      <c r="G41" s="3"/>
      <c r="H41" s="8">
        <f t="shared" si="0"/>
        <v>231</v>
      </c>
      <c r="I41" s="3"/>
      <c r="J41" s="43"/>
      <c r="K41" s="3"/>
      <c r="L41" s="3"/>
      <c r="M41" s="3"/>
      <c r="N41" s="3">
        <v>200</v>
      </c>
      <c r="O41" s="3"/>
      <c r="P41" s="3"/>
      <c r="Q41" s="3"/>
      <c r="R41" s="3"/>
      <c r="S41" s="3"/>
      <c r="T41" s="8">
        <f>H41+J41+N41+L41+P41+S41</f>
        <v>431</v>
      </c>
      <c r="U41" s="3">
        <v>4484</v>
      </c>
    </row>
    <row r="42" spans="1:24" ht="11" customHeight="1">
      <c r="A42" s="29" t="s">
        <v>10</v>
      </c>
      <c r="B42" s="6">
        <v>7</v>
      </c>
      <c r="D42" s="8">
        <v>193.5</v>
      </c>
      <c r="E42" s="3"/>
      <c r="F42" s="8">
        <v>0</v>
      </c>
      <c r="G42" s="3"/>
      <c r="H42" s="8">
        <f t="shared" si="0"/>
        <v>193.5</v>
      </c>
      <c r="I42" s="3"/>
      <c r="J42" s="43">
        <v>26.5</v>
      </c>
      <c r="K42" s="3"/>
      <c r="L42" s="3">
        <v>0</v>
      </c>
      <c r="M42" s="3"/>
      <c r="N42" s="3">
        <v>60</v>
      </c>
      <c r="O42" s="3"/>
      <c r="P42" s="3">
        <v>0</v>
      </c>
      <c r="Q42" s="3"/>
      <c r="R42" s="3"/>
      <c r="S42" s="3"/>
      <c r="T42" s="8">
        <f t="shared" si="1"/>
        <v>280</v>
      </c>
      <c r="U42" s="3">
        <v>1495</v>
      </c>
    </row>
    <row r="43" spans="1:24" ht="11" customHeight="1">
      <c r="A43" s="30" t="s">
        <v>11</v>
      </c>
      <c r="B43" s="6">
        <v>58</v>
      </c>
      <c r="D43" s="8">
        <v>251.5</v>
      </c>
      <c r="E43" s="3"/>
      <c r="F43" s="8">
        <v>1290.07</v>
      </c>
      <c r="G43" s="3"/>
      <c r="H43" s="8">
        <f t="shared" si="0"/>
        <v>1541.57</v>
      </c>
      <c r="I43" s="3"/>
      <c r="J43" s="43">
        <v>0</v>
      </c>
      <c r="K43" s="3"/>
      <c r="L43" s="3">
        <v>240</v>
      </c>
      <c r="M43" s="3"/>
      <c r="N43" s="3">
        <v>0</v>
      </c>
      <c r="O43" s="3"/>
      <c r="P43" s="3">
        <v>1000</v>
      </c>
      <c r="Q43" s="3">
        <v>200</v>
      </c>
      <c r="R43" s="3"/>
      <c r="S43" s="3"/>
      <c r="T43" s="8">
        <f>H43+J43+N43+L43+P43+Q43</f>
        <v>2981.5699999999997</v>
      </c>
      <c r="U43" s="3">
        <v>14039.94</v>
      </c>
    </row>
    <row r="44" spans="1:24" s="7" customFormat="1" ht="1" customHeight="1">
      <c r="A44" s="11"/>
      <c r="B44" s="6">
        <v>53</v>
      </c>
      <c r="C44" s="11"/>
      <c r="D44" s="8"/>
      <c r="E44" s="12"/>
      <c r="F44" s="8"/>
      <c r="G44" s="12"/>
      <c r="H44" s="8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1"/>
    </row>
    <row r="45" spans="1:24" ht="3" customHeight="1">
      <c r="B45" s="6"/>
      <c r="D45" s="8"/>
      <c r="E45" s="3"/>
      <c r="F45" s="8"/>
      <c r="G45" s="3"/>
      <c r="H45" s="8"/>
      <c r="I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4" ht="11.25" customHeight="1">
      <c r="A46" s="14" t="s">
        <v>25</v>
      </c>
      <c r="B46" s="13">
        <f>SUM(B15:B43)</f>
        <v>373</v>
      </c>
      <c r="C46" s="47"/>
      <c r="D46" s="48">
        <f>SUM(D15:D43)</f>
        <v>15397.740000000002</v>
      </c>
      <c r="E46" s="49"/>
      <c r="F46" s="48">
        <f>SUM(F14:F44)+0.01</f>
        <v>2640.7339999999999</v>
      </c>
      <c r="G46" s="49"/>
      <c r="H46" s="48">
        <f>SUM(H14:H44)+0.01</f>
        <v>18038.473999999998</v>
      </c>
      <c r="I46" s="49"/>
      <c r="J46" s="48">
        <f>SUM(J14:J44)</f>
        <v>4851.8069999999998</v>
      </c>
      <c r="K46" s="48"/>
      <c r="L46" s="48">
        <f>SUM(L14:L44)</f>
        <v>1095.0100000000002</v>
      </c>
      <c r="M46" s="48"/>
      <c r="N46" s="48">
        <f>SUM(N14:N44)</f>
        <v>430</v>
      </c>
      <c r="O46" s="48"/>
      <c r="P46" s="48">
        <f>SUM(P14:P44)</f>
        <v>1000</v>
      </c>
      <c r="Q46" s="48">
        <f>SUM(Q14:Q44)</f>
        <v>200</v>
      </c>
      <c r="R46" s="48"/>
      <c r="S46" s="48">
        <f>SUM(S14:S44)</f>
        <v>2</v>
      </c>
      <c r="T46" s="48">
        <f>SUM(T15:T43)+0.01</f>
        <v>25617.291000000001</v>
      </c>
      <c r="U46" s="48">
        <f>SUM(U14:U44)</f>
        <v>176374.39999999999</v>
      </c>
      <c r="X46" s="3"/>
    </row>
    <row r="47" spans="1:24" ht="3" customHeight="1">
      <c r="A47" s="15"/>
      <c r="B47" s="16"/>
      <c r="C47" s="17"/>
      <c r="D47" s="18"/>
      <c r="E47" s="19"/>
      <c r="F47" s="18"/>
      <c r="G47" s="19"/>
      <c r="H47" s="18"/>
      <c r="I47" s="19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X47" s="3"/>
    </row>
    <row r="48" spans="1:24" ht="10" customHeight="1">
      <c r="A48" s="40" t="s">
        <v>37</v>
      </c>
      <c r="B48" s="33"/>
      <c r="C48" s="34"/>
      <c r="D48" s="35"/>
      <c r="E48" s="36"/>
      <c r="F48" s="35"/>
      <c r="G48" s="36"/>
      <c r="H48" s="35"/>
      <c r="I48" s="36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X48" s="3"/>
    </row>
    <row r="49" spans="1:24" ht="10" customHeight="1">
      <c r="A49" s="41" t="s">
        <v>35</v>
      </c>
      <c r="B49" s="37"/>
      <c r="C49" s="38"/>
      <c r="D49" s="38"/>
      <c r="E49" s="38"/>
      <c r="F49" s="38"/>
      <c r="G49" s="38"/>
      <c r="H49" s="38"/>
      <c r="I49" s="38"/>
      <c r="J49" s="39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X49" s="3"/>
    </row>
    <row r="50" spans="1:24" ht="10" customHeight="1">
      <c r="A50" s="41" t="s">
        <v>32</v>
      </c>
      <c r="B50" s="37"/>
      <c r="C50" s="38"/>
      <c r="D50" s="38"/>
      <c r="E50" s="38"/>
      <c r="F50" s="38"/>
      <c r="G50" s="38"/>
      <c r="H50" s="38"/>
      <c r="I50" s="38"/>
      <c r="J50" s="39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4" ht="10" customHeight="1">
      <c r="A51" s="41" t="s">
        <v>41</v>
      </c>
      <c r="B51" s="37"/>
      <c r="C51" s="38"/>
      <c r="D51" s="38"/>
      <c r="E51" s="38"/>
      <c r="F51" s="38"/>
      <c r="G51" s="38"/>
      <c r="H51" s="38"/>
      <c r="I51" s="38"/>
      <c r="J51" s="39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</row>
    <row r="52" spans="1:24" ht="10" customHeight="1">
      <c r="A52" s="42" t="s">
        <v>45</v>
      </c>
      <c r="B52" s="37"/>
      <c r="C52" s="38"/>
      <c r="D52" s="38"/>
      <c r="E52" s="38"/>
      <c r="F52" s="38"/>
      <c r="G52" s="38"/>
      <c r="H52" s="38"/>
      <c r="I52" s="38"/>
      <c r="J52" s="39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</row>
    <row r="53" spans="1:24" ht="10" customHeight="1">
      <c r="A53" s="42" t="s">
        <v>46</v>
      </c>
      <c r="B53" s="37"/>
      <c r="C53" s="38"/>
      <c r="D53" s="38"/>
      <c r="E53" s="38"/>
      <c r="F53" s="38"/>
      <c r="G53" s="38"/>
      <c r="H53" s="38"/>
      <c r="I53" s="38"/>
      <c r="J53" s="39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:24" ht="10" customHeight="1">
      <c r="A54" s="41" t="s">
        <v>47</v>
      </c>
      <c r="B54" s="37"/>
      <c r="C54" s="38"/>
      <c r="D54" s="38"/>
      <c r="E54" s="38"/>
      <c r="F54" s="38"/>
      <c r="G54" s="38"/>
      <c r="H54" s="38"/>
      <c r="I54" s="38"/>
      <c r="J54" s="39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24" ht="10" customHeight="1">
      <c r="A55" s="41" t="s">
        <v>48</v>
      </c>
      <c r="B55" s="37"/>
      <c r="C55" s="38"/>
      <c r="D55" s="38"/>
      <c r="E55" s="38"/>
      <c r="F55" s="38"/>
      <c r="G55" s="38"/>
      <c r="H55" s="38"/>
      <c r="I55" s="38"/>
      <c r="J55" s="39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:24">
      <c r="B56" s="6"/>
    </row>
    <row r="58" spans="1:24">
      <c r="A58" s="9"/>
    </row>
    <row r="59" spans="1:24">
      <c r="A59" s="41"/>
    </row>
  </sheetData>
  <mergeCells count="11">
    <mergeCell ref="B11:C13"/>
    <mergeCell ref="D11:E13"/>
    <mergeCell ref="F11:G13"/>
    <mergeCell ref="U11:U13"/>
    <mergeCell ref="L11:M13"/>
    <mergeCell ref="T11:T13"/>
    <mergeCell ref="N11:O13"/>
    <mergeCell ref="Q11:R13"/>
    <mergeCell ref="H11:I13"/>
    <mergeCell ref="J12:K13"/>
    <mergeCell ref="P12:P13"/>
  </mergeCells>
  <phoneticPr fontId="0" type="noConversion"/>
  <printOptions horizontalCentered="1" gridLinesSet="0"/>
  <pageMargins left="0.5" right="0.5" top="0.5" bottom="0.5" header="0.511811023622047" footer="0.75"/>
  <pageSetup scale="73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7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stat-annex13(source)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Nonsovereign Approvals by Developing Member Country, 1983–2016 (amounts in $ million)</dc:title>
  <dc:subject>ADB Annual Report 2016 - Operational Data</dc:subject>
  <dc:creator>Asian Development Bank</dc:creator>
  <cp:keywords>asian development bank, adb, adb annual report 2016, asian development bank annual report 2016, operational data, approvals, nonsovereign private sector, countries, members</cp:keywords>
  <dc:description/>
  <cp:lastModifiedBy>Angelo Jacinto</cp:lastModifiedBy>
  <cp:lastPrinted>2017-02-07T00:41:56Z</cp:lastPrinted>
  <dcterms:created xsi:type="dcterms:W3CDTF">1999-01-24T03:24:10Z</dcterms:created>
  <dcterms:modified xsi:type="dcterms:W3CDTF">2017-04-23T20:18:36Z</dcterms:modified>
  <cp:category/>
</cp:coreProperties>
</file>