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20EC20B8-B1FB-0549-8DFD-322BC51DFFD3}" xr6:coauthVersionLast="47" xr6:coauthVersionMax="47" xr10:uidLastSave="{183CBF45-B55D-4B14-BA99-DE9CD47FE7A7}"/>
  <bookViews>
    <workbookView xWindow="980" yWindow="2080" windowWidth="23920" windowHeight="14800" firstSheet="6" activeTab="7" xr2:uid="{00000000-000D-0000-FFFF-FFFF00000000}"/>
  </bookViews>
  <sheets>
    <sheet name="2010-2018" sheetId="1" r:id="rId1"/>
    <sheet name="2019" sheetId="3" r:id="rId2"/>
    <sheet name="2020" sheetId="4" r:id="rId3"/>
    <sheet name="2019-2020 Aggregate" sheetId="2" r:id="rId4"/>
    <sheet name="2021" sheetId="6" r:id="rId5"/>
    <sheet name="2019-2021 Aggregate" sheetId="7" r:id="rId6"/>
    <sheet name="2022" sheetId="8" r:id="rId7"/>
    <sheet name="2019-2022 Aggregate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 localSheetId="1">#REF!</definedName>
    <definedName name="___UND1" localSheetId="2">#REF!</definedName>
    <definedName name="___UND1" localSheetId="4">#REF!</definedName>
    <definedName name="___UND1" localSheetId="6">#REF!</definedName>
    <definedName name="___UND1">#REF!</definedName>
    <definedName name="___UND2" localSheetId="1">#REF!</definedName>
    <definedName name="___UND2" localSheetId="2">#REF!</definedName>
    <definedName name="___UND2" localSheetId="4">#REF!</definedName>
    <definedName name="___UND2" localSheetId="6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localSheetId="4" hidden="1">'[1]By Year 69-10'!#REF!</definedName>
    <definedName name="__123Graph_A" localSheetId="6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localSheetId="4" hidden="1">[2]overdue!#REF!</definedName>
    <definedName name="__123Graph_D" localSheetId="6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localSheetId="4" hidden="1">'[1]By Year 69-10'!#REF!</definedName>
    <definedName name="__123Graph_X" localSheetId="6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 localSheetId="4">#REF!</definedName>
    <definedName name="__UND1" localSheetId="6">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9" l="1"/>
  <c r="G80" i="9"/>
  <c r="G81" i="9"/>
  <c r="G82" i="9"/>
  <c r="G84" i="9"/>
  <c r="G85" i="9"/>
  <c r="G86" i="9"/>
  <c r="G87" i="9"/>
  <c r="G88" i="9"/>
  <c r="G90" i="9"/>
  <c r="G91" i="9"/>
  <c r="G92" i="9"/>
  <c r="G93" i="9"/>
  <c r="G94" i="9"/>
  <c r="G95" i="9"/>
  <c r="G96" i="9"/>
  <c r="G97" i="9"/>
  <c r="G98" i="9"/>
  <c r="G100" i="9"/>
  <c r="G101" i="9"/>
  <c r="G103" i="9"/>
  <c r="G104" i="9"/>
  <c r="G106" i="9"/>
  <c r="G107" i="9"/>
  <c r="G108" i="9"/>
  <c r="G109" i="9"/>
  <c r="G110" i="9"/>
  <c r="G111" i="9"/>
  <c r="G112" i="9"/>
  <c r="G113" i="9"/>
  <c r="G114" i="9"/>
  <c r="G116" i="9"/>
  <c r="G117" i="9"/>
  <c r="G118" i="9"/>
  <c r="F112" i="9"/>
  <c r="F108" i="9"/>
  <c r="F113" i="9"/>
  <c r="D109" i="9"/>
  <c r="D106" i="9"/>
  <c r="D107" i="9"/>
  <c r="D116" i="9"/>
  <c r="D108" i="9"/>
  <c r="G119" i="9"/>
  <c r="D79" i="9" l="1"/>
  <c r="D104" i="9"/>
  <c r="D96" i="9"/>
  <c r="G78" i="9"/>
  <c r="G73" i="9"/>
  <c r="G72" i="9"/>
  <c r="G71" i="9"/>
  <c r="F70" i="9"/>
  <c r="G70" i="9" s="1"/>
  <c r="G69" i="9"/>
  <c r="G68" i="9"/>
  <c r="G66" i="9"/>
  <c r="D64" i="9"/>
  <c r="G64" i="9" s="1"/>
  <c r="G62" i="9"/>
  <c r="G61" i="9"/>
  <c r="G60" i="9"/>
  <c r="G59" i="9"/>
  <c r="G58" i="9"/>
  <c r="G56" i="9"/>
  <c r="G55" i="9"/>
  <c r="G53" i="9"/>
  <c r="G52" i="9"/>
  <c r="G51" i="9"/>
  <c r="G50" i="9"/>
  <c r="G45" i="9"/>
  <c r="G43" i="9"/>
  <c r="G42" i="9"/>
  <c r="G41" i="9"/>
  <c r="G40" i="9"/>
  <c r="G39" i="9"/>
  <c r="G37" i="9"/>
  <c r="G32" i="9"/>
  <c r="G31" i="9"/>
  <c r="F30" i="9"/>
  <c r="G30" i="9" s="1"/>
  <c r="D29" i="9"/>
  <c r="G29" i="9" s="1"/>
  <c r="F28" i="9"/>
  <c r="G28" i="9" s="1"/>
  <c r="G26" i="9"/>
  <c r="G25" i="9"/>
  <c r="G24" i="9"/>
  <c r="G23" i="9"/>
  <c r="G22" i="9"/>
  <c r="G21" i="9"/>
  <c r="G19" i="9"/>
  <c r="G17" i="9"/>
  <c r="E16" i="9"/>
  <c r="G16" i="9" s="1"/>
  <c r="G15" i="9"/>
  <c r="E14" i="9"/>
  <c r="G14" i="9" s="1"/>
  <c r="G12" i="9"/>
  <c r="G11" i="9"/>
  <c r="G10" i="9"/>
  <c r="G8" i="9"/>
  <c r="G7" i="9"/>
  <c r="F6" i="9"/>
  <c r="G6" i="9" s="1"/>
  <c r="E5" i="9"/>
  <c r="G5" i="9" s="1"/>
  <c r="G51" i="7"/>
  <c r="G52" i="7"/>
  <c r="G53" i="7"/>
  <c r="G55" i="7"/>
  <c r="G56" i="7"/>
  <c r="G58" i="7"/>
  <c r="G59" i="7"/>
  <c r="G60" i="7"/>
  <c r="G61" i="7"/>
  <c r="G62" i="7"/>
  <c r="G64" i="7"/>
  <c r="G66" i="7"/>
  <c r="G68" i="7"/>
  <c r="G69" i="7"/>
  <c r="G70" i="7"/>
  <c r="G71" i="7"/>
  <c r="G72" i="7"/>
  <c r="G73" i="7"/>
  <c r="G50" i="7"/>
  <c r="F70" i="7"/>
  <c r="D64" i="7"/>
  <c r="G45" i="7"/>
  <c r="G43" i="7"/>
  <c r="G42" i="7"/>
  <c r="G41" i="7"/>
  <c r="G40" i="7"/>
  <c r="G39" i="7"/>
  <c r="G37" i="7"/>
  <c r="G32" i="7"/>
  <c r="G31" i="7"/>
  <c r="F30" i="7"/>
  <c r="G30" i="7" s="1"/>
  <c r="D29" i="7"/>
  <c r="G29" i="7" s="1"/>
  <c r="F28" i="7"/>
  <c r="G28" i="7" s="1"/>
  <c r="G26" i="7"/>
  <c r="G25" i="7"/>
  <c r="G24" i="7"/>
  <c r="G23" i="7"/>
  <c r="G22" i="7"/>
  <c r="G21" i="7"/>
  <c r="G19" i="7"/>
  <c r="G17" i="7"/>
  <c r="E16" i="7"/>
  <c r="G16" i="7" s="1"/>
  <c r="G15" i="7"/>
  <c r="E14" i="7"/>
  <c r="G14" i="7" s="1"/>
  <c r="G12" i="7"/>
  <c r="G11" i="7"/>
  <c r="G10" i="7"/>
  <c r="G8" i="7"/>
  <c r="G7" i="7"/>
  <c r="F6" i="7"/>
  <c r="G6" i="7" s="1"/>
  <c r="E5" i="7"/>
  <c r="G5" i="7" s="1"/>
  <c r="G39" i="2"/>
  <c r="G40" i="2"/>
  <c r="G41" i="2"/>
  <c r="G42" i="2"/>
  <c r="G43" i="2"/>
  <c r="G45" i="2"/>
  <c r="G37" i="2"/>
  <c r="F6" i="2"/>
  <c r="G6" i="2"/>
  <c r="G7" i="2"/>
  <c r="G8" i="2"/>
  <c r="G10" i="2"/>
  <c r="G11" i="2"/>
  <c r="G12" i="2"/>
  <c r="E14" i="2"/>
  <c r="G14" i="2"/>
  <c r="G15" i="2"/>
  <c r="E16" i="2"/>
  <c r="G16" i="2"/>
  <c r="G17" i="2"/>
  <c r="G19" i="2"/>
  <c r="G21" i="2"/>
  <c r="G22" i="2"/>
  <c r="G23" i="2"/>
  <c r="G24" i="2"/>
  <c r="G25" i="2"/>
  <c r="G26" i="2"/>
  <c r="F28" i="2"/>
  <c r="G28" i="2"/>
  <c r="D29" i="2"/>
  <c r="G29" i="2"/>
  <c r="F30" i="2"/>
  <c r="G30" i="2"/>
  <c r="G31" i="2"/>
  <c r="G32" i="2"/>
  <c r="E5" i="2"/>
  <c r="G5" i="2"/>
</calcChain>
</file>

<file path=xl/sharedStrings.xml><?xml version="1.0" encoding="utf-8"?>
<sst xmlns="http://schemas.openxmlformats.org/spreadsheetml/2006/main" count="1704" uniqueCount="375">
  <si>
    <t>PAKISTAN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</si>
  <si>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</si>
  <si>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</si>
  <si>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</si>
  <si>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</si>
  <si>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</si>
  <si>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</si>
  <si>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</si>
  <si>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</si>
  <si>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</si>
  <si>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</si>
  <si>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</si>
  <si>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</si>
  <si>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</si>
  <si>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</si>
  <si>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</si>
  <si>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</si>
  <si>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</si>
  <si>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</si>
  <si>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</si>
  <si>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</si>
  <si>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</si>
  <si>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</si>
  <si>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</si>
  <si>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</si>
  <si>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</si>
  <si>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</si>
  <si>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</si>
  <si>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</si>
  <si>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</si>
  <si>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</si>
  <si>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</si>
  <si>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</si>
  <si>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</si>
  <si>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</si>
  <si>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</si>
  <si>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</si>
  <si>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</si>
  <si>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</si>
  <si>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</si>
  <si>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</si>
  <si>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</si>
  <si>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</si>
  <si>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</si>
  <si>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</si>
  <si>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</si>
  <si>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</si>
  <si>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</si>
  <si>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</si>
  <si>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</si>
  <si>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</si>
  <si>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</si>
  <si>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</si>
  <si>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</si>
  <si>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</si>
  <si>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</si>
  <si>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</si>
  <si>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</si>
  <si>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</si>
  <si>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</si>
  <si>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</si>
  <si>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</si>
  <si>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</si>
  <si>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</si>
  <si>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</si>
  <si>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</si>
  <si>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</si>
  <si>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</si>
  <si>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</si>
  <si>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</si>
  <si>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</si>
  <si>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</si>
  <si>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</si>
  <si>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</si>
  <si>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</si>
  <si>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</si>
  <si>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</si>
  <si>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</si>
  <si>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</si>
  <si>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</si>
  <si>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</si>
  <si>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</si>
  <si>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</si>
  <si>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</si>
  <si>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</si>
  <si>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</si>
  <si>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</si>
  <si>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Punjab Devolved Social Services Program</t>
  </si>
  <si>
    <t>Pakistan</t>
  </si>
  <si>
    <t>Program</t>
  </si>
  <si>
    <t>S</t>
  </si>
  <si>
    <t>OCR</t>
  </si>
  <si>
    <t>No</t>
  </si>
  <si>
    <t>ADF</t>
  </si>
  <si>
    <t>Restructuring of the Technical Education and Vocational Training System Project (North-West Frontier Province</t>
  </si>
  <si>
    <t>Project</t>
  </si>
  <si>
    <t>TA Loan for Megacity Development</t>
  </si>
  <si>
    <t>North-West Frontier Province Urban Development Sector</t>
  </si>
  <si>
    <t>Sector</t>
  </si>
  <si>
    <t>Chashma Right Bank Irrigation Project (Stage III)</t>
  </si>
  <si>
    <t>Yes</t>
  </si>
  <si>
    <t>North West Frontier Province Barani Area Development</t>
  </si>
  <si>
    <t>IFAD</t>
  </si>
  <si>
    <t>Multilateral</t>
  </si>
  <si>
    <t>Sindh Rural Development Project</t>
  </si>
  <si>
    <t>Malakand Rural Development Project</t>
  </si>
  <si>
    <t>Road Sector Development Program (Investment Component)</t>
  </si>
  <si>
    <t>OFID</t>
  </si>
  <si>
    <t xml:space="preserve">Restructuring of the Technical Education and Vocational Training System Project (Balochistan) </t>
  </si>
  <si>
    <t>Infrastructure Development Project</t>
  </si>
  <si>
    <t>Private Participation in Infrastructure Program</t>
  </si>
  <si>
    <t>Earthquake Displaced People Livelihood Restoration Program</t>
  </si>
  <si>
    <t>Balochistan Devolved Social Services Program</t>
  </si>
  <si>
    <t>G0028</t>
  </si>
  <si>
    <t>National Highway Development Sector Investment Program—Project 1</t>
  </si>
  <si>
    <t>Rawalpindi Environmental Improvement Project</t>
  </si>
  <si>
    <t>Investment Project</t>
  </si>
  <si>
    <t>Agribusiness Development Project</t>
  </si>
  <si>
    <t>33364-013</t>
  </si>
  <si>
    <t>Federally Administered Tribal Areas Rural Development Project</t>
  </si>
  <si>
    <t>33268-013</t>
  </si>
  <si>
    <t>Sustainable Livelihoods in Barani Areas Project</t>
  </si>
  <si>
    <t>34331-013</t>
  </si>
  <si>
    <t>Second Generation of Capital Market Reform Program</t>
  </si>
  <si>
    <t>41108-013</t>
  </si>
  <si>
    <t>Balochistan Road Development Sector Project</t>
  </si>
  <si>
    <t>34333-013</t>
  </si>
  <si>
    <t>Southern Punjab Basic Urban Services</t>
  </si>
  <si>
    <t>23213-013</t>
  </si>
  <si>
    <t>North-West Frontier Province Road Development Sector and Subregional Connectivity Project</t>
  </si>
  <si>
    <t>36052-013</t>
  </si>
  <si>
    <t>Earthquake Emergency Assistance Project</t>
  </si>
  <si>
    <t>39631-013</t>
  </si>
  <si>
    <t>Sector Project</t>
  </si>
  <si>
    <t>G0029</t>
  </si>
  <si>
    <t>Others</t>
  </si>
  <si>
    <t>PEF</t>
  </si>
  <si>
    <t>Earthquake Emergency Assistance Project (Supplementary)</t>
  </si>
  <si>
    <t>G0037</t>
  </si>
  <si>
    <t>EC</t>
  </si>
  <si>
    <t>7190/2066-001</t>
  </si>
  <si>
    <t>Citibank Pakistan SME Facility</t>
  </si>
  <si>
    <t>37907-014</t>
  </si>
  <si>
    <t>Investment/ Guarantee</t>
  </si>
  <si>
    <t>NS</t>
  </si>
  <si>
    <t>NA</t>
  </si>
  <si>
    <t xml:space="preserve">Daharki Power </t>
  </si>
  <si>
    <t>41903-014</t>
  </si>
  <si>
    <t>Equity, Guarantee</t>
  </si>
  <si>
    <t>Sindh Coastal Community Development Project</t>
  </si>
  <si>
    <t>2386/2548</t>
  </si>
  <si>
    <t>Punjab Government Efficiency Improvement Program</t>
  </si>
  <si>
    <t>2385/2547</t>
  </si>
  <si>
    <t>2484/2645</t>
  </si>
  <si>
    <t>Sindh Growth and Rural Revitalization Program</t>
  </si>
  <si>
    <t>41545-013</t>
  </si>
  <si>
    <t>7254/2329</t>
  </si>
  <si>
    <t>Karachi Electric Supply Corporation Post Privatization Rehabilitation</t>
  </si>
  <si>
    <t>Loan</t>
  </si>
  <si>
    <t>Pakistan Export Finance Guarantee</t>
  </si>
  <si>
    <t>Equity</t>
  </si>
  <si>
    <t>2446/2447</t>
  </si>
  <si>
    <t>Accelerating Economic Transformation Program</t>
  </si>
  <si>
    <t>42163-013</t>
  </si>
  <si>
    <t>Program cluster</t>
  </si>
  <si>
    <t>ADF/OCR</t>
  </si>
  <si>
    <t>2524/2525</t>
  </si>
  <si>
    <t>42163-023</t>
  </si>
  <si>
    <t>Punjab Millennium Development Goals Program, Subprogram 1</t>
  </si>
  <si>
    <t>41641-013</t>
  </si>
  <si>
    <t>Punjab Millennium Development Goals Program, Subprogram 2</t>
  </si>
  <si>
    <t>41641-023</t>
  </si>
  <si>
    <t>National Highway Development Sector 
Investment Program (Tranche 2)</t>
  </si>
  <si>
    <t>37559-023/37559-033/37559-043</t>
  </si>
  <si>
    <t>MFF-Tranche</t>
  </si>
  <si>
    <t>2742</t>
  </si>
  <si>
    <t xml:space="preserve">Flood Emergency Reconstruction Project   </t>
  </si>
  <si>
    <t xml:space="preserve">44372-013 </t>
  </si>
  <si>
    <t>Project Loan</t>
  </si>
  <si>
    <t>Zorlu Enerji Power Project</t>
  </si>
  <si>
    <t>43937-014</t>
  </si>
  <si>
    <t>Project loan</t>
  </si>
  <si>
    <t>New Bong Escape Hydropower Project</t>
  </si>
  <si>
    <t>38928-014</t>
  </si>
  <si>
    <t>JS Private Equity Fund I LLC</t>
  </si>
  <si>
    <t>Power Transmission Enhancement Investment
Program – Tranche 2</t>
  </si>
  <si>
    <t>37192-033</t>
  </si>
  <si>
    <t>MFF-Tranche loan</t>
  </si>
  <si>
    <t>Regular OCR</t>
  </si>
  <si>
    <t>Sindh Cities Improvement Investment Program - Tranche 1</t>
  </si>
  <si>
    <t>37220-023</t>
  </si>
  <si>
    <t>Concessional OCR</t>
  </si>
  <si>
    <t>2289/2290</t>
  </si>
  <si>
    <t>Power Transmission Enhancement Investment
Program – Tranche 1</t>
  </si>
  <si>
    <t>37192-023</t>
  </si>
  <si>
    <t>3398/3399</t>
  </si>
  <si>
    <t>Public Sector Enterprises Reform Program (Subprogram 1)</t>
  </si>
  <si>
    <t>48065-002</t>
  </si>
  <si>
    <t>COL/OCR</t>
  </si>
  <si>
    <t>-</t>
  </si>
  <si>
    <t>Punjab Irrigated Agriculture Investment Program–
Project 2</t>
  </si>
  <si>
    <t>37231-033</t>
  </si>
  <si>
    <t>MFF/Project</t>
  </si>
  <si>
    <t>COL</t>
  </si>
  <si>
    <t>2400/2401</t>
  </si>
  <si>
    <t>National Trade Corridor Highway Investment Program (Tranche 1)</t>
  </si>
  <si>
    <t>40075-023</t>
  </si>
  <si>
    <t>0009/2299/2300/2841/2971/3351</t>
  </si>
  <si>
    <t>Punjab Irrigated Agriculture Investment Program</t>
  </si>
  <si>
    <t>37231-013</t>
  </si>
  <si>
    <t>2299/2300/3351</t>
  </si>
  <si>
    <t>Punjab Irrigated Agriculture Investment Program (Tranches 1 and 4)</t>
  </si>
  <si>
    <t>37231-023/37231-044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</si>
  <si>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</si>
  <si>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</si>
  <si>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</si>
  <si>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</si>
  <si>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</si>
  <si>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</si>
  <si>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</si>
  <si>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</si>
  <si>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</si>
  <si>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</si>
  <si>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</si>
  <si>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</si>
  <si>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</si>
  <si>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</si>
  <si>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Public Sector Enterprises Reform Program (Subprogram 2)</t>
  </si>
  <si>
    <t>RFI</t>
  </si>
  <si>
    <t>Women represented in decision-making structures and processes (number) </t>
  </si>
  <si>
    <t>Entities with improved management functions and financial stability (number) </t>
  </si>
  <si>
    <t>Entities with improved service delivery (number) </t>
  </si>
  <si>
    <t>1.1.3</t>
  </si>
  <si>
    <t>TI</t>
  </si>
  <si>
    <t>Social protection schemes established or improved (number)</t>
  </si>
  <si>
    <t>2.3.2</t>
  </si>
  <si>
    <t>Measures on gender equality supported in implementation (number)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</si>
  <si>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</si>
  <si>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</si>
  <si>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</si>
  <si>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</si>
  <si>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Power Distribution Enhancement Investment Program (Tranche 2)</t>
  </si>
  <si>
    <t>4.1.2</t>
  </si>
  <si>
    <t>Urban infrastructure assets established or improved (number)</t>
  </si>
  <si>
    <t>5.1.1</t>
  </si>
  <si>
    <t>Rural infrastructure assets established or improved (number)</t>
  </si>
  <si>
    <t>Power Distribution Enhancement Investment Program – Tranche 3</t>
  </si>
  <si>
    <t>3.1.4</t>
  </si>
  <si>
    <t>Installed renewable energy capacity (megawatts)</t>
  </si>
  <si>
    <t>B. Nonsovereign operation</t>
  </si>
  <si>
    <t>Engro Fast-Track Liquefied Natural Gas Regasification Project</t>
  </si>
  <si>
    <t>Jobs generated (number)</t>
  </si>
  <si>
    <t>Total annual greenhouse gas emissions reduction (tCO2e/year) </t>
  </si>
  <si>
    <t>1.2.2</t>
  </si>
  <si>
    <t>Models for business development and financing established or improved (number)</t>
  </si>
  <si>
    <t>3.1.5</t>
  </si>
  <si>
    <t>Low-carbon solutions promoted and implemented (number) </t>
  </si>
  <si>
    <t>Foundation Wind Energy I and II Limited Foundation Wind Energy I and II Projects</t>
  </si>
  <si>
    <t>People benefiting from increased rural investment (number)</t>
  </si>
  <si>
    <t>3.1.3</t>
  </si>
  <si>
    <t>Low-carbon infrastructure assets established or improved (number)</t>
  </si>
  <si>
    <t>C. Technical assistance</t>
  </si>
  <si>
    <t>Determining the Potential for Carbon Capture and Storage</t>
  </si>
  <si>
    <t>1.1.1</t>
  </si>
  <si>
    <t>People enrolled in improved education and/or training (number) </t>
  </si>
  <si>
    <t>Prioritizing Interventions for Financial Sector Development in Pakistan</t>
  </si>
  <si>
    <t>6.1.2</t>
  </si>
  <si>
    <t>Measures supported in implementation to improve capacity of public organizations to promote the private sector and finance sector (number)</t>
  </si>
  <si>
    <t>Punjab Basmati Rice Value Chain</t>
  </si>
  <si>
    <t>Land with higher productivity (hectares)</t>
  </si>
  <si>
    <t>2.1.1</t>
  </si>
  <si>
    <t>Women enrolled in TVET and other job training (number) </t>
  </si>
  <si>
    <t>5.1.3</t>
  </si>
  <si>
    <t>Health care, education, and financial services established or improved (number)</t>
  </si>
  <si>
    <t>5.3.2</t>
  </si>
  <si>
    <t>Farmers using quality farm inputs and sustainable mechanization (number)</t>
  </si>
  <si>
    <t>5.3.4</t>
  </si>
  <si>
    <t>Modern knowledge-intensive corporate farming models introduced (number)</t>
  </si>
  <si>
    <t>Strengthening the Central Power Purchasing Agency</t>
  </si>
  <si>
    <t>2020 Development Effectiveness Review</t>
  </si>
  <si>
    <t>https://www.adb.org/documents/development-effectiveness-review-2020-report</t>
  </si>
  <si>
    <t>Power Distribution Enhancement Investment Program – Tranche 1</t>
  </si>
  <si>
    <t>Sindh Cities Improvement Investment Program</t>
  </si>
  <si>
    <t>People benefiting from improved services in urban areas (number)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</si>
  <si>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</si>
  <si>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</si>
  <si>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</si>
  <si>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</si>
  <si>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</si>
  <si>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</si>
  <si>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</si>
  <si>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</si>
  <si>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</si>
  <si>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</si>
  <si>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</si>
  <si>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</si>
  <si>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</si>
  <si>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</si>
  <si>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</si>
  <si>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</si>
  <si>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</si>
  <si>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</si>
  <si>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</si>
  <si>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</si>
  <si>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</si>
  <si>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</si>
  <si>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Economic Stabilization Program</t>
  </si>
  <si>
    <t>Poor and vulnerable people with improved standards of living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</si>
  <si>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</si>
  <si>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</si>
  <si>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</si>
  <si>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</si>
  <si>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Power Distribution Enhancement Investment Program</t>
  </si>
  <si>
    <t>Power Transmission Enhancement Investment Program (Tranche 3)</t>
  </si>
  <si>
    <t>Renewable Energy Development Sector Investment Program</t>
  </si>
  <si>
    <t>Uch-II Power (Private) LimitedUch-II Power Project</t>
  </si>
  <si>
    <t>1.3.1</t>
  </si>
  <si>
    <t>Infrastructure assets established or improved (number)</t>
  </si>
  <si>
    <t>Enabling Economic Corridors through Sustainable Transport Sector Development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</si>
  <si>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</si>
  <si>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</si>
  <si>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</si>
  <si>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</si>
  <si>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Revitalizing the Ecosystem of Ravi River Basin</t>
  </si>
  <si>
    <t>3.2.4</t>
  </si>
  <si>
    <t>National and subnational disaster risk reduction and/or management plans supported in implementation (number) </t>
  </si>
  <si>
    <t>Update on Energy Sector Plan</t>
  </si>
  <si>
    <t>2022 Development Effectiveness Review</t>
  </si>
  <si>
    <t>https://www.adb.org/documents/development-effectiveness-review-2022-report</t>
  </si>
  <si>
    <t>COVID-19 Active Response and Expenditure Support Program in Pakistan</t>
  </si>
  <si>
    <t>People benefiting from improved health services, education services, or social protection (number)</t>
  </si>
  <si>
    <t>1.1.2</t>
  </si>
  <si>
    <t>Health services established or improved (number) </t>
  </si>
  <si>
    <t>Energy Efficiency Investment Program</t>
  </si>
  <si>
    <t>3.3.2</t>
  </si>
  <si>
    <t>Solutions to enhance pollution control and resource efficiency implemented (number) </t>
  </si>
  <si>
    <t>Flood Emergency Reconstruction and Resilience Project</t>
  </si>
  <si>
    <t>Skilled jobs for women generated (number) </t>
  </si>
  <si>
    <t>3.2.2</t>
  </si>
  <si>
    <t>Gender-inclusive climate and disaster resilience capacity development initiatives implemented (number) </t>
  </si>
  <si>
    <t>3.2.5</t>
  </si>
  <si>
    <t>New and existing infrastructure assets made climate and disaster resilient (number)</t>
  </si>
  <si>
    <t>3.3.4</t>
  </si>
  <si>
    <t>Solutions to conserve, restore, and/or enhance terrestrial, coastal, and marine areas implemented (number) </t>
  </si>
  <si>
    <t>National Highway Network Development in Balochistan Project</t>
  </si>
  <si>
    <t>2.4.1</t>
  </si>
  <si>
    <t>Time-saving or gender-responsive infrastructure assets and/or services established or improved (number)</t>
  </si>
  <si>
    <t>National Motorway M–4 Gojra–Shorkot Section Project and National Motorway M–4 Gojra–Shorkot–Khanewal Section Project - Additional Financing</t>
  </si>
  <si>
    <t>National Trade Corridor Highway Investment Program</t>
  </si>
  <si>
    <t>7.1.1</t>
  </si>
  <si>
    <t>Transport and ICT connectivity assets established or improved (number)</t>
  </si>
  <si>
    <t>National Trade Corridor Highway Investment Program (Tranche 2)</t>
  </si>
  <si>
    <t>Power Transmission Enhancement Investment Program</t>
  </si>
  <si>
    <t>Sustainable Energy Sector Reform Program (Subprograms 1, 2, and 3)</t>
  </si>
  <si>
    <t>3.1.1</t>
  </si>
  <si>
    <t>Additional climate finance mobilized ($) </t>
  </si>
  <si>
    <t>Trade and Competitiveness Program (Subprograms 1 and 2)</t>
  </si>
  <si>
    <t>2.1.3</t>
  </si>
  <si>
    <t>Women-owned or -led SME loan accounts opened or women-owned or -led SME end borrowers reached (number)</t>
  </si>
  <si>
    <t>6.2.2</t>
  </si>
  <si>
    <t>Measures supported in implementation to strengthen subnational entities' ability to better manage their public finances (number)</t>
  </si>
  <si>
    <t>7.2.1</t>
  </si>
  <si>
    <t>Measures to improve execution of provisions in existing or new trade or investment agreements supported in implementation (number)</t>
  </si>
  <si>
    <t>Triconboston Consulting Corporation (Private) Limited Triconboston Wind Power Project</t>
  </si>
  <si>
    <t xml:space="preserve">Economic Management Support </t>
  </si>
  <si>
    <t>Institutional Transformation of the Punjab Irrigation Department to a Water Resources Department</t>
  </si>
  <si>
    <t>Promoting Investments and Economic Growth through International Trade</t>
  </si>
  <si>
    <t>Provincial Strategy for Inclusive and Sustainable Urban Growth</t>
  </si>
  <si>
    <t>Supporting Development of Additional Financing for Social Protection Development Project</t>
  </si>
  <si>
    <t>Supporting Economic Corridor Development through Strategic Planning Frameworks</t>
  </si>
  <si>
    <t>7.2.2</t>
  </si>
  <si>
    <t xml:space="preserve">Measures to develop existing and/or new cross-border economic corridors supported in implementation (number)  </t>
  </si>
  <si>
    <t>7.2.4</t>
  </si>
  <si>
    <t>Regional or subregional mechanisms created or operationalized to enhance coordination and cooperation among DMCs in trade, finance, or multisector economic corridors (number)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</si>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</sst>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32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8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5" fontId="8" fillId="2" borderId="0" xfId="1" applyNumberFormat="1" applyFont="1" applyFill="1"/>
    <xf numFmtId="0" fontId="8" fillId="2" borderId="0" xfId="1" applyNumberFormat="1" applyFont="1" applyFill="1"/>
    <xf numFmtId="165" fontId="8" fillId="2" borderId="0" xfId="1" applyNumberFormat="1" applyFont="1" applyFill="1" applyAlignment="1">
      <alignment horizontal="left"/>
    </xf>
    <xf numFmtId="165" fontId="8" fillId="2" borderId="0" xfId="1" applyNumberFormat="1" applyFont="1" applyFill="1" applyAlignment="1">
      <alignment horizontal="center"/>
    </xf>
    <xf numFmtId="165" fontId="8" fillId="2" borderId="0" xfId="1" applyNumberFormat="1" applyFont="1" applyFill="1" applyAlignment="1">
      <alignment horizontal="right"/>
    </xf>
    <xf numFmtId="3" fontId="7" fillId="0" borderId="1" xfId="0" applyNumberFormat="1" applyFont="1" applyBorder="1"/>
    <xf numFmtId="37" fontId="7" fillId="0" borderId="1" xfId="1" applyNumberFormat="1" applyFont="1" applyBorder="1"/>
    <xf numFmtId="37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1" fontId="9" fillId="0" borderId="1" xfId="1" applyNumberFormat="1" applyFont="1" applyBorder="1" applyAlignment="1">
      <alignment horizontal="left"/>
    </xf>
    <xf numFmtId="1" fontId="9" fillId="0" borderId="1" xfId="1" applyNumberFormat="1" applyFont="1" applyBorder="1" applyAlignment="1">
      <alignment horizontal="center"/>
    </xf>
    <xf numFmtId="1" fontId="9" fillId="0" borderId="1" xfId="1" applyNumberFormat="1" applyFont="1" applyBorder="1"/>
    <xf numFmtId="1" fontId="9" fillId="0" borderId="1" xfId="0" applyNumberFormat="1" applyFont="1" applyBorder="1"/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7" fontId="7" fillId="0" borderId="1" xfId="1" applyNumberFormat="1" applyFont="1" applyFill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167" fontId="7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68" fontId="11" fillId="0" borderId="1" xfId="2" applyNumberFormat="1" applyFont="1" applyBorder="1" applyAlignment="1">
      <alignment horizontal="center" vertical="top"/>
    </xf>
    <xf numFmtId="168" fontId="7" fillId="0" borderId="1" xfId="0" applyNumberFormat="1" applyFont="1" applyBorder="1" applyAlignment="1">
      <alignment horizontal="center"/>
    </xf>
    <xf numFmtId="168" fontId="11" fillId="0" borderId="1" xfId="2" applyNumberFormat="1" applyFont="1" applyFill="1" applyBorder="1" applyAlignment="1">
      <alignment horizontal="center" vertical="top"/>
    </xf>
    <xf numFmtId="3" fontId="7" fillId="0" borderId="1" xfId="1" applyNumberFormat="1" applyFont="1" applyFill="1" applyBorder="1" applyAlignment="1">
      <alignment horizontal="right"/>
    </xf>
    <xf numFmtId="169" fontId="7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left"/>
    </xf>
    <xf numFmtId="1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right"/>
    </xf>
    <xf numFmtId="1" fontId="9" fillId="0" borderId="1" xfId="1" applyNumberFormat="1" applyFont="1" applyFill="1" applyBorder="1"/>
    <xf numFmtId="0" fontId="9" fillId="0" borderId="1" xfId="0" applyFont="1" applyBorder="1" applyAlignment="1">
      <alignment horizontal="right"/>
    </xf>
    <xf numFmtId="168" fontId="9" fillId="0" borderId="1" xfId="0" applyNumberFormat="1" applyFont="1" applyBorder="1" applyAlignment="1">
      <alignment horizontal="center"/>
    </xf>
    <xf numFmtId="1" fontId="9" fillId="0" borderId="1" xfId="1" applyNumberFormat="1" applyFont="1" applyFill="1" applyBorder="1" applyAlignment="1"/>
    <xf numFmtId="3" fontId="7" fillId="0" borderId="1" xfId="1" applyNumberFormat="1" applyFont="1" applyFill="1" applyBorder="1"/>
    <xf numFmtId="170" fontId="9" fillId="0" borderId="1" xfId="0" applyNumberFormat="1" applyFont="1" applyBorder="1" applyAlignment="1">
      <alignment horizontal="center"/>
    </xf>
    <xf numFmtId="3" fontId="7" fillId="0" borderId="1" xfId="3" applyNumberFormat="1" applyFont="1" applyFill="1" applyBorder="1"/>
    <xf numFmtId="3" fontId="7" fillId="0" borderId="1" xfId="3" applyNumberFormat="1" applyFont="1" applyFill="1" applyBorder="1" applyAlignment="1"/>
    <xf numFmtId="3" fontId="7" fillId="0" borderId="1" xfId="0" applyNumberFormat="1" applyFont="1" applyBorder="1" applyAlignment="1">
      <alignment vertical="top"/>
    </xf>
    <xf numFmtId="3" fontId="7" fillId="0" borderId="1" xfId="3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horizontal="left"/>
    </xf>
    <xf numFmtId="165" fontId="9" fillId="0" borderId="1" xfId="1" applyNumberFormat="1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70" fontId="9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170" fontId="7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wrapText="1"/>
    </xf>
    <xf numFmtId="0" fontId="14" fillId="0" borderId="0" xfId="4" applyFill="1"/>
    <xf numFmtId="0" fontId="15" fillId="0" borderId="0" xfId="0" applyFont="1"/>
    <xf numFmtId="0" fontId="16" fillId="0" borderId="0" xfId="0" quotePrefix="1" applyFont="1"/>
    <xf numFmtId="0" fontId="17" fillId="0" borderId="0" xfId="0" applyFont="1"/>
    <xf numFmtId="0" fontId="19" fillId="0" borderId="0" xfId="5" applyFont="1"/>
    <xf numFmtId="0" fontId="19" fillId="0" borderId="0" xfId="5" applyFont="1" applyAlignment="1">
      <alignment wrapText="1"/>
    </xf>
    <xf numFmtId="165" fontId="19" fillId="0" borderId="0" xfId="6" applyNumberFormat="1" applyFont="1"/>
    <xf numFmtId="0" fontId="4" fillId="0" borderId="0" xfId="5"/>
    <xf numFmtId="0" fontId="20" fillId="0" borderId="0" xfId="5" applyFont="1"/>
    <xf numFmtId="165" fontId="0" fillId="0" borderId="0" xfId="6" applyNumberFormat="1" applyFont="1"/>
    <xf numFmtId="0" fontId="23" fillId="0" borderId="0" xfId="0" applyFont="1"/>
    <xf numFmtId="0" fontId="24" fillId="0" borderId="0" xfId="4" applyFont="1" applyFill="1"/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vertical="top" wrapText="1"/>
    </xf>
    <xf numFmtId="165" fontId="19" fillId="0" borderId="0" xfId="6" applyNumberFormat="1" applyFont="1" applyBorder="1" applyAlignment="1">
      <alignment vertical="top"/>
    </xf>
    <xf numFmtId="0" fontId="25" fillId="13" borderId="2" xfId="5" applyFont="1" applyFill="1" applyBorder="1" applyAlignment="1">
      <alignment horizontal="center" vertical="top"/>
    </xf>
    <xf numFmtId="0" fontId="25" fillId="13" borderId="3" xfId="5" applyFont="1" applyFill="1" applyBorder="1" applyAlignment="1">
      <alignment horizontal="center" vertical="top"/>
    </xf>
    <xf numFmtId="165" fontId="25" fillId="13" borderId="3" xfId="1" applyNumberFormat="1" applyFont="1" applyFill="1" applyBorder="1" applyAlignment="1">
      <alignment horizontal="center" vertical="top"/>
    </xf>
    <xf numFmtId="165" fontId="25" fillId="13" borderId="4" xfId="1" applyNumberFormat="1" applyFont="1" applyFill="1" applyBorder="1" applyAlignment="1">
      <alignment horizontal="center" vertical="top"/>
    </xf>
    <xf numFmtId="0" fontId="26" fillId="0" borderId="5" xfId="5" quotePrefix="1" applyFont="1" applyBorder="1" applyAlignment="1">
      <alignment horizontal="left" vertical="top"/>
    </xf>
    <xf numFmtId="165" fontId="26" fillId="0" borderId="0" xfId="1" quotePrefix="1" applyNumberFormat="1" applyFont="1" applyBorder="1" applyAlignment="1">
      <alignment horizontal="right" vertical="top"/>
    </xf>
    <xf numFmtId="165" fontId="19" fillId="14" borderId="6" xfId="1" applyNumberFormat="1" applyFont="1" applyFill="1" applyBorder="1" applyAlignment="1">
      <alignment horizontal="right" vertical="top" wrapText="1"/>
    </xf>
    <xf numFmtId="165" fontId="19" fillId="0" borderId="0" xfId="1" quotePrefix="1" applyNumberFormat="1" applyFont="1" applyBorder="1" applyAlignment="1">
      <alignment horizontal="right" vertical="top"/>
    </xf>
    <xf numFmtId="165" fontId="19" fillId="0" borderId="8" xfId="6" applyNumberFormat="1" applyFont="1" applyBorder="1" applyAlignment="1">
      <alignment vertical="top"/>
    </xf>
    <xf numFmtId="165" fontId="19" fillId="14" borderId="9" xfId="1" applyNumberFormat="1" applyFont="1" applyFill="1" applyBorder="1" applyAlignment="1">
      <alignment horizontal="right" vertical="top" wrapText="1"/>
    </xf>
    <xf numFmtId="0" fontId="19" fillId="0" borderId="5" xfId="5" applyFont="1" applyBorder="1" applyAlignment="1">
      <alignment horizontal="left" vertical="top"/>
    </xf>
    <xf numFmtId="0" fontId="26" fillId="0" borderId="0" xfId="5" applyFont="1" applyAlignment="1">
      <alignment horizontal="left" vertical="top"/>
    </xf>
    <xf numFmtId="0" fontId="26" fillId="0" borderId="0" xfId="5" applyFont="1" applyAlignment="1">
      <alignment vertical="top" wrapText="1"/>
    </xf>
    <xf numFmtId="165" fontId="28" fillId="0" borderId="0" xfId="6" applyNumberFormat="1" applyFont="1" applyBorder="1"/>
    <xf numFmtId="0" fontId="19" fillId="0" borderId="7" xfId="5" applyFont="1" applyBorder="1" applyAlignment="1">
      <alignment horizontal="left" vertical="top"/>
    </xf>
    <xf numFmtId="0" fontId="19" fillId="0" borderId="8" xfId="5" applyFont="1" applyBorder="1" applyAlignment="1">
      <alignment horizontal="left" vertical="top"/>
    </xf>
    <xf numFmtId="0" fontId="19" fillId="0" borderId="8" xfId="5" applyFont="1" applyBorder="1" applyAlignment="1">
      <alignment vertical="top" wrapText="1"/>
    </xf>
    <xf numFmtId="0" fontId="19" fillId="0" borderId="0" xfId="7" applyFont="1"/>
    <xf numFmtId="0" fontId="19" fillId="0" borderId="0" xfId="7" applyFont="1" applyAlignment="1">
      <alignment wrapText="1"/>
    </xf>
    <xf numFmtId="165" fontId="19" fillId="0" borderId="0" xfId="8" applyNumberFormat="1" applyFont="1"/>
    <xf numFmtId="0" fontId="3" fillId="0" borderId="0" xfId="7"/>
    <xf numFmtId="0" fontId="20" fillId="0" borderId="0" xfId="7" applyFont="1" applyAlignment="1">
      <alignment vertical="center"/>
    </xf>
    <xf numFmtId="0" fontId="20" fillId="0" borderId="0" xfId="7" applyFont="1"/>
    <xf numFmtId="0" fontId="19" fillId="13" borderId="0" xfId="7" applyFont="1" applyFill="1" applyAlignment="1">
      <alignment horizontal="center" vertical="top"/>
    </xf>
    <xf numFmtId="0" fontId="19" fillId="13" borderId="0" xfId="7" applyFont="1" applyFill="1" applyAlignment="1">
      <alignment horizontal="center" vertical="top" wrapText="1"/>
    </xf>
    <xf numFmtId="165" fontId="19" fillId="13" borderId="0" xfId="8" applyNumberFormat="1" applyFont="1" applyFill="1" applyBorder="1" applyAlignment="1">
      <alignment horizontal="center" vertical="top"/>
    </xf>
    <xf numFmtId="0" fontId="20" fillId="0" borderId="0" xfId="7" applyFont="1" applyAlignment="1">
      <alignment horizontal="left" vertical="top"/>
    </xf>
    <xf numFmtId="0" fontId="20" fillId="0" borderId="0" xfId="7" quotePrefix="1" applyFont="1" applyAlignment="1">
      <alignment horizontal="right" vertical="top" wrapText="1"/>
    </xf>
    <xf numFmtId="165" fontId="20" fillId="0" borderId="0" xfId="8" quotePrefix="1" applyNumberFormat="1" applyFont="1" applyBorder="1" applyAlignment="1">
      <alignment horizontal="right" vertical="top"/>
    </xf>
    <xf numFmtId="0" fontId="18" fillId="0" borderId="0" xfId="7" applyFont="1"/>
    <xf numFmtId="0" fontId="21" fillId="0" borderId="0" xfId="7" applyFont="1" applyAlignment="1">
      <alignment horizontal="left" vertical="top"/>
    </xf>
    <xf numFmtId="0" fontId="21" fillId="0" borderId="0" xfId="7" quotePrefix="1" applyFont="1" applyAlignment="1">
      <alignment vertical="top" wrapText="1"/>
    </xf>
    <xf numFmtId="165" fontId="21" fillId="0" borderId="0" xfId="8" quotePrefix="1" applyNumberFormat="1" applyFont="1" applyBorder="1" applyAlignment="1">
      <alignment vertical="top"/>
    </xf>
    <xf numFmtId="0" fontId="22" fillId="0" borderId="0" xfId="7" applyFont="1"/>
    <xf numFmtId="0" fontId="19" fillId="0" borderId="0" xfId="7" applyFont="1" applyAlignment="1">
      <alignment horizontal="left" vertical="top"/>
    </xf>
    <xf numFmtId="0" fontId="19" fillId="0" borderId="0" xfId="7" quotePrefix="1" applyFont="1" applyAlignment="1">
      <alignment vertical="top" wrapText="1"/>
    </xf>
    <xf numFmtId="165" fontId="19" fillId="0" borderId="0" xfId="8" quotePrefix="1" applyNumberFormat="1" applyFont="1" applyBorder="1" applyAlignment="1">
      <alignment vertical="top"/>
    </xf>
    <xf numFmtId="0" fontId="20" fillId="0" borderId="0" xfId="7" applyFont="1" applyAlignment="1">
      <alignment vertical="top" wrapText="1"/>
    </xf>
    <xf numFmtId="165" fontId="20" fillId="0" borderId="0" xfId="8" applyNumberFormat="1" applyFont="1" applyBorder="1" applyAlignment="1">
      <alignment vertical="top"/>
    </xf>
    <xf numFmtId="0" fontId="21" fillId="0" borderId="0" xfId="7" quotePrefix="1" applyFont="1" applyAlignment="1">
      <alignment horizontal="left" vertical="top"/>
    </xf>
    <xf numFmtId="0" fontId="19" fillId="0" borderId="0" xfId="7" applyFont="1" applyAlignment="1">
      <alignment vertical="top" wrapText="1"/>
    </xf>
    <xf numFmtId="165" fontId="19" fillId="0" borderId="0" xfId="8" applyNumberFormat="1" applyFont="1" applyBorder="1" applyAlignment="1">
      <alignment vertical="top"/>
    </xf>
    <xf numFmtId="0" fontId="19" fillId="0" borderId="0" xfId="7" quotePrefix="1" applyFont="1" applyAlignment="1">
      <alignment horizontal="left" vertical="top"/>
    </xf>
    <xf numFmtId="0" fontId="21" fillId="0" borderId="0" xfId="7" applyFont="1" applyAlignment="1">
      <alignment vertical="top" wrapText="1"/>
    </xf>
    <xf numFmtId="165" fontId="21" fillId="0" borderId="0" xfId="8" applyNumberFormat="1" applyFont="1" applyBorder="1" applyAlignment="1">
      <alignment vertical="top"/>
    </xf>
    <xf numFmtId="165" fontId="0" fillId="0" borderId="0" xfId="8" applyNumberFormat="1" applyFont="1"/>
    <xf numFmtId="0" fontId="29" fillId="0" borderId="0" xfId="4" applyFont="1" applyFill="1"/>
    <xf numFmtId="0" fontId="20" fillId="15" borderId="0" xfId="7" applyFont="1" applyFill="1" applyAlignment="1">
      <alignment horizontal="left" vertical="top"/>
    </xf>
    <xf numFmtId="0" fontId="20" fillId="15" borderId="0" xfId="7" quotePrefix="1" applyFont="1" applyFill="1" applyAlignment="1">
      <alignment horizontal="right" vertical="top" wrapText="1"/>
    </xf>
    <xf numFmtId="165" fontId="20" fillId="15" borderId="0" xfId="8" quotePrefix="1" applyNumberFormat="1" applyFont="1" applyFill="1" applyBorder="1" applyAlignment="1">
      <alignment horizontal="right" vertical="top"/>
    </xf>
    <xf numFmtId="0" fontId="20" fillId="15" borderId="0" xfId="7" applyFont="1" applyFill="1" applyAlignment="1">
      <alignment vertical="top" wrapText="1"/>
    </xf>
    <xf numFmtId="165" fontId="20" fillId="15" borderId="0" xfId="8" applyNumberFormat="1" applyFont="1" applyFill="1" applyBorder="1" applyAlignment="1">
      <alignment vertical="top"/>
    </xf>
    <xf numFmtId="0" fontId="30" fillId="0" borderId="0" xfId="5" applyFont="1" applyAlignment="1">
      <alignment horizontal="left" vertical="center"/>
    </xf>
    <xf numFmtId="37" fontId="19" fillId="0" borderId="0" xfId="8" quotePrefix="1" applyNumberFormat="1" applyFont="1" applyBorder="1" applyAlignment="1">
      <alignment vertical="top"/>
    </xf>
    <xf numFmtId="2" fontId="19" fillId="0" borderId="0" xfId="8" quotePrefix="1" applyNumberFormat="1" applyFont="1" applyBorder="1" applyAlignment="1">
      <alignment vertical="top"/>
    </xf>
    <xf numFmtId="2" fontId="19" fillId="0" borderId="0" xfId="6" applyNumberFormat="1" applyFont="1" applyBorder="1" applyAlignment="1">
      <alignment vertical="top"/>
    </xf>
    <xf numFmtId="0" fontId="19" fillId="0" borderId="5" xfId="7" applyFont="1" applyBorder="1" applyAlignment="1">
      <alignment horizontal="left" vertical="top"/>
    </xf>
    <xf numFmtId="37" fontId="19" fillId="14" borderId="6" xfId="1" applyNumberFormat="1" applyFont="1" applyFill="1" applyBorder="1" applyAlignment="1">
      <alignment horizontal="right" vertical="top" wrapText="1"/>
    </xf>
    <xf numFmtId="2" fontId="19" fillId="0" borderId="8" xfId="5" applyNumberFormat="1" applyFont="1" applyBorder="1"/>
    <xf numFmtId="37" fontId="19" fillId="14" borderId="9" xfId="1" applyNumberFormat="1" applyFont="1" applyFill="1" applyBorder="1" applyAlignment="1">
      <alignment horizontal="right" vertical="top" wrapText="1"/>
    </xf>
    <xf numFmtId="0" fontId="31" fillId="0" borderId="0" xfId="5" applyFont="1" applyAlignment="1">
      <alignment horizontal="left" vertical="center"/>
    </xf>
    <xf numFmtId="0" fontId="2" fillId="0" borderId="0" xfId="7" applyFont="1"/>
    <xf numFmtId="0" fontId="19" fillId="0" borderId="5" xfId="5" quotePrefix="1" applyFont="1" applyBorder="1" applyAlignment="1">
      <alignment horizontal="left" vertical="top"/>
    </xf>
    <xf numFmtId="0" fontId="19" fillId="0" borderId="0" xfId="5" quotePrefix="1" applyFont="1" applyAlignment="1">
      <alignment horizontal="right"/>
    </xf>
    <xf numFmtId="165" fontId="19" fillId="0" borderId="0" xfId="6" quotePrefix="1" applyNumberFormat="1" applyFont="1" applyBorder="1" applyAlignment="1">
      <alignment horizontal="right" vertical="top"/>
    </xf>
    <xf numFmtId="165" fontId="19" fillId="0" borderId="8" xfId="6" quotePrefix="1" applyNumberFormat="1" applyFont="1" applyBorder="1" applyAlignment="1">
      <alignment horizontal="right" vertical="top"/>
    </xf>
    <xf numFmtId="165" fontId="19" fillId="0" borderId="0" xfId="1" quotePrefix="1" applyNumberFormat="1" applyFont="1" applyFill="1" applyBorder="1" applyAlignment="1">
      <alignment vertical="top"/>
    </xf>
    <xf numFmtId="165" fontId="21" fillId="0" borderId="0" xfId="1" quotePrefix="1" applyNumberFormat="1" applyFont="1" applyFill="1" applyBorder="1" applyAlignment="1">
      <alignment vertical="top"/>
    </xf>
    <xf numFmtId="165" fontId="20" fillId="0" borderId="0" xfId="8" quotePrefix="1" applyNumberFormat="1" applyFont="1" applyFill="1" applyBorder="1" applyAlignment="1">
      <alignment horizontal="right" vertical="top"/>
    </xf>
    <xf numFmtId="165" fontId="21" fillId="0" borderId="0" xfId="8" quotePrefix="1" applyNumberFormat="1" applyFont="1" applyFill="1" applyBorder="1" applyAlignment="1">
      <alignment vertical="top"/>
    </xf>
    <xf numFmtId="165" fontId="19" fillId="0" borderId="0" xfId="8" quotePrefix="1" applyNumberFormat="1" applyFont="1" applyFill="1" applyBorder="1" applyAlignment="1">
      <alignment vertical="top"/>
    </xf>
    <xf numFmtId="165" fontId="20" fillId="0" borderId="0" xfId="8" applyNumberFormat="1" applyFont="1" applyFill="1" applyBorder="1" applyAlignment="1">
      <alignment vertical="top"/>
    </xf>
    <xf numFmtId="165" fontId="19" fillId="0" borderId="0" xfId="8" applyNumberFormat="1" applyFont="1" applyFill="1" applyBorder="1" applyAlignment="1">
      <alignment vertical="top"/>
    </xf>
    <xf numFmtId="165" fontId="21" fillId="0" borderId="0" xfId="8" applyNumberFormat="1" applyFont="1" applyFill="1" applyBorder="1" applyAlignment="1">
      <alignment vertical="top"/>
    </xf>
    <xf numFmtId="0" fontId="19" fillId="0" borderId="0" xfId="5" applyFont="1" applyAlignment="1">
      <alignment horizontal="right"/>
    </xf>
    <xf numFmtId="165" fontId="19" fillId="0" borderId="0" xfId="6" applyNumberFormat="1" applyFont="1" applyBorder="1" applyAlignment="1">
      <alignment horizontal="right" vertical="top"/>
    </xf>
    <xf numFmtId="165" fontId="19" fillId="0" borderId="8" xfId="6" applyNumberFormat="1" applyFont="1" applyBorder="1" applyAlignment="1">
      <alignment horizontal="right" vertical="top"/>
    </xf>
    <xf numFmtId="165" fontId="0" fillId="0" borderId="0" xfId="6" applyNumberFormat="1" applyFont="1" applyAlignment="1">
      <alignment horizontal="right"/>
    </xf>
    <xf numFmtId="0" fontId="4" fillId="0" borderId="0" xfId="5" applyAlignment="1">
      <alignment horizontal="right"/>
    </xf>
    <xf numFmtId="0" fontId="1" fillId="0" borderId="0" xfId="7" applyFont="1"/>
    <xf numFmtId="0" fontId="19" fillId="0" borderId="0" xfId="7" quotePrefix="1" applyFont="1" applyAlignment="1">
      <alignment horizontal="right" vertical="top" wrapText="1"/>
    </xf>
    <xf numFmtId="165" fontId="19" fillId="0" borderId="0" xfId="8" quotePrefix="1" applyNumberFormat="1" applyFont="1" applyFill="1" applyBorder="1" applyAlignment="1">
      <alignment horizontal="right" vertical="top"/>
    </xf>
    <xf numFmtId="165" fontId="19" fillId="0" borderId="0" xfId="1" applyNumberFormat="1" applyFont="1" applyFill="1" applyBorder="1" applyAlignment="1">
      <alignment vertical="top"/>
    </xf>
    <xf numFmtId="165" fontId="19" fillId="0" borderId="0" xfId="1" applyNumberFormat="1" applyFont="1" applyAlignment="1">
      <alignment vertical="top"/>
    </xf>
    <xf numFmtId="165" fontId="21" fillId="0" borderId="0" xfId="1" applyNumberFormat="1" applyFont="1" applyFill="1" applyBorder="1" applyAlignment="1">
      <alignment vertical="top"/>
    </xf>
    <xf numFmtId="165" fontId="21" fillId="0" borderId="0" xfId="1" applyNumberFormat="1" applyFont="1" applyAlignment="1">
      <alignment vertical="top"/>
    </xf>
    <xf numFmtId="165" fontId="19" fillId="0" borderId="8" xfId="1" quotePrefix="1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9">
    <cellStyle name="Comma" xfId="1" builtinId="3"/>
    <cellStyle name="Comma 2" xfId="6" xr:uid="{7C427CE1-5745-474D-B44F-DBD5EAE63550}"/>
    <cellStyle name="Comma 2 2" xfId="3" xr:uid="{00000000-0005-0000-0000-000001000000}"/>
    <cellStyle name="Comma 2 3" xfId="8" xr:uid="{1B7F00AE-4BE1-F54C-920C-AFE21D910C25}"/>
    <cellStyle name="Hyperlink" xfId="4" builtinId="8"/>
    <cellStyle name="Normal" xfId="0" builtinId="0"/>
    <cellStyle name="Normal 2" xfId="5" xr:uid="{F059562C-B721-B04C-9803-0629CDE88277}"/>
    <cellStyle name="Normal 2 2" xfId="7" xr:uid="{9022C4B3-F61B-7D47-8E17-42BF0D3D32C0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0203C9-4788-2F48-833E-D915AF86260F}" name="Table136789101112131415161718192021222324" displayName="Table136789101112131415161718192021222324" ref="A6:D53" totalsRowShown="0" headerRowDxfId="23" tableBorderDxfId="22">
  <tableColumns count="4">
    <tableColumn id="1" xr3:uid="{FDE5E1B9-F938-7643-9233-44DC1CA5E000}" name="Indicator no." dataDxfId="21"/>
    <tableColumn id="5" xr3:uid="{DC576A34-8474-7C42-B8AD-8C4A6CD21832}" name="Type" dataDxfId="20"/>
    <tableColumn id="2" xr3:uid="{C79A0069-F8A5-B74F-9FAB-DF3D34820E2F}" name="Indicator Name" dataDxfId="19"/>
    <tableColumn id="4" xr3:uid="{8F5ECBDF-4454-1F45-811C-68D1A6B07F50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BC7D07-C67E-5040-845F-3B48AC597F0F}" name="Table1367891011121314151617181920212223243" displayName="Table1367891011121314151617181920212223243" ref="A6:D20" totalsRowShown="0" headerRowDxfId="17" tableBorderDxfId="16">
  <tableColumns count="4">
    <tableColumn id="1" xr3:uid="{181EF94A-E115-D348-B9CB-B6DDCC7B3DCD}" name="Indicator no." dataDxfId="15"/>
    <tableColumn id="5" xr3:uid="{B611765F-F79B-AA4C-BFD3-789EF05316D8}" name="Type" dataDxfId="14"/>
    <tableColumn id="2" xr3:uid="{36EB8BCE-8738-A34B-BFDF-F414A88E69A3}" name="Indicator Name" dataDxfId="13"/>
    <tableColumn id="4" xr3:uid="{C897B9C4-3E4B-4448-8D97-6D08C742E1F5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E46C89-69A1-AE45-AD0C-DB2E431D9C2A}" name="Table1367891011121314151617181920212223245" displayName="Table1367891011121314151617181920212223245" ref="A6:D40" totalsRowShown="0" headerRowDxfId="11" tableBorderDxfId="10">
  <tableColumns count="4">
    <tableColumn id="1" xr3:uid="{95F1D33A-6C1B-5E47-8127-30BB18ADACE1}" name="Indicator no." dataDxfId="9"/>
    <tableColumn id="5" xr3:uid="{981913B8-5DA1-704C-81DE-32EBA9808100}" name="Type" dataDxfId="8"/>
    <tableColumn id="2" xr3:uid="{4AAC5D59-E867-9C43-AE75-93F365EAC5DE}" name="Indicator Name" dataDxfId="7"/>
    <tableColumn id="4" xr3:uid="{B78FFB85-78A1-774D-8876-E4A358EF5406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AD1B19-208E-AD49-916F-A9C4CB5F6FB3}" name="Table13678910111213141516171819202122232454" displayName="Table13678910111213141516171819202122232454" ref="A6:D93" totalsRowShown="0" headerRowDxfId="5" tableBorderDxfId="4">
  <tableColumns count="4">
    <tableColumn id="1" xr3:uid="{B750385A-E0AE-604A-AF24-579F9C3CC106}" name="Indicator no." dataDxfId="3"/>
    <tableColumn id="5" xr3:uid="{0AD286E8-02F3-6B4A-9831-09B4BB35B790}" name="Type" dataDxfId="2"/>
    <tableColumn id="2" xr3:uid="{24D202CA-921A-F945-82B5-470D1DECAFBE}" name="Indicator Name" dataDxfId="1"/>
    <tableColumn id="4" xr3:uid="{B0A92108-0A8E-0149-B6D0-339812056B9D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3"/>
  <sheetViews>
    <sheetView zoomScale="93" zoomScaleNormal="93" workbookViewId="0">
      <selection activeCell="A6" sqref="A6"/>
    </sheetView>
  </sheetViews>
  <sheetFormatPr defaultColWidth="8.875" defaultRowHeight="14.1"/>
  <cols>
    <col min="3" max="3" width="46.625" customWidth="1"/>
    <col min="6" max="6" width="13.125" customWidth="1"/>
    <col min="10" max="10" width="14" customWidth="1"/>
    <col min="11" max="12" width="14.375" hidden="1" customWidth="1"/>
    <col min="13" max="19" width="14.375" customWidth="1"/>
    <col min="20" max="21" width="14.375" hidden="1" customWidth="1"/>
    <col min="22" max="32" width="14.375" customWidth="1"/>
    <col min="33" max="77" width="14.125" customWidth="1"/>
  </cols>
  <sheetData>
    <row r="1" spans="1:77" ht="18">
      <c r="A1" s="80" t="s">
        <v>0</v>
      </c>
    </row>
    <row r="2" spans="1:77" ht="15.95">
      <c r="A2" s="78" t="s">
        <v>1</v>
      </c>
      <c r="B2" s="3"/>
      <c r="C2" s="5"/>
      <c r="D2" s="79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8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7" t="s">
        <v>3</v>
      </c>
      <c r="B4" s="73"/>
      <c r="C4" s="76"/>
      <c r="D4" s="71"/>
      <c r="E4" s="75"/>
      <c r="F4" s="71"/>
      <c r="G4" s="74"/>
      <c r="H4" s="74"/>
      <c r="I4" s="74"/>
      <c r="J4" s="74"/>
      <c r="K4" s="72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2"/>
      <c r="AC4" s="74"/>
      <c r="AD4" s="73"/>
      <c r="AE4" s="73"/>
      <c r="AF4" s="72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</row>
    <row r="5" spans="1:77">
      <c r="B5" s="66"/>
      <c r="C5" s="70"/>
      <c r="D5" s="68"/>
      <c r="E5" s="68"/>
      <c r="F5" s="68"/>
      <c r="G5" s="67"/>
      <c r="H5" s="67"/>
      <c r="I5" s="67"/>
      <c r="J5" s="67"/>
      <c r="K5" s="69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7"/>
      <c r="AD5" s="66"/>
      <c r="AE5" s="66"/>
      <c r="AF5" s="65"/>
      <c r="AG5" s="180" t="s">
        <v>4</v>
      </c>
      <c r="AH5" s="180"/>
      <c r="AI5" s="180"/>
      <c r="AJ5" s="180"/>
      <c r="AK5" s="180"/>
      <c r="AL5" s="180"/>
      <c r="AM5" s="180"/>
      <c r="AN5" s="180"/>
      <c r="AO5" s="180"/>
      <c r="AP5" s="180"/>
      <c r="AQ5" s="181" t="s">
        <v>5</v>
      </c>
      <c r="AR5" s="181"/>
      <c r="AS5" s="181"/>
      <c r="AT5" s="181"/>
      <c r="AU5" s="181"/>
      <c r="AV5" s="181"/>
      <c r="AW5" s="181"/>
      <c r="AX5" s="181"/>
      <c r="AY5" s="181"/>
      <c r="AZ5" s="181"/>
      <c r="BA5" s="182" t="s">
        <v>6</v>
      </c>
      <c r="BB5" s="182"/>
      <c r="BC5" s="182"/>
      <c r="BD5" s="182"/>
      <c r="BE5" s="182"/>
      <c r="BF5" s="182"/>
      <c r="BG5" s="182"/>
      <c r="BH5" s="182"/>
      <c r="BI5" s="183" t="s">
        <v>7</v>
      </c>
      <c r="BJ5" s="183"/>
      <c r="BK5" s="183"/>
      <c r="BL5" s="183"/>
      <c r="BM5" s="184" t="s">
        <v>8</v>
      </c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79" t="s">
        <v>9</v>
      </c>
      <c r="BY5" s="179"/>
    </row>
    <row r="6" spans="1:77" ht="82.5" customHeight="1">
      <c r="A6" s="63" t="s">
        <v>10</v>
      </c>
      <c r="B6" s="64" t="s">
        <v>11</v>
      </c>
      <c r="C6" s="63" t="s">
        <v>12</v>
      </c>
      <c r="D6" s="63" t="s">
        <v>13</v>
      </c>
      <c r="E6" s="63" t="s">
        <v>14</v>
      </c>
      <c r="F6" s="63" t="s">
        <v>15</v>
      </c>
      <c r="G6" s="63" t="s">
        <v>16</v>
      </c>
      <c r="H6" s="63" t="s">
        <v>17</v>
      </c>
      <c r="I6" s="63" t="s">
        <v>18</v>
      </c>
      <c r="J6" s="63" t="s">
        <v>19</v>
      </c>
      <c r="K6" s="62" t="s">
        <v>20</v>
      </c>
      <c r="L6" s="62" t="s">
        <v>21</v>
      </c>
      <c r="M6" s="62" t="s">
        <v>22</v>
      </c>
      <c r="N6" s="62" t="s">
        <v>23</v>
      </c>
      <c r="O6" s="62" t="s">
        <v>24</v>
      </c>
      <c r="P6" s="62" t="s">
        <v>25</v>
      </c>
      <c r="Q6" s="62" t="s">
        <v>26</v>
      </c>
      <c r="R6" s="62" t="s">
        <v>27</v>
      </c>
      <c r="S6" s="62" t="s">
        <v>28</v>
      </c>
      <c r="T6" s="61" t="s">
        <v>29</v>
      </c>
      <c r="U6" s="61" t="s">
        <v>30</v>
      </c>
      <c r="V6" s="61" t="s">
        <v>31</v>
      </c>
      <c r="W6" s="61" t="s">
        <v>32</v>
      </c>
      <c r="X6" s="61" t="s">
        <v>33</v>
      </c>
      <c r="Y6" s="61" t="s">
        <v>34</v>
      </c>
      <c r="Z6" s="61" t="s">
        <v>35</v>
      </c>
      <c r="AA6" s="61" t="s">
        <v>36</v>
      </c>
      <c r="AB6" s="61" t="s">
        <v>37</v>
      </c>
      <c r="AC6" s="61" t="s">
        <v>38</v>
      </c>
      <c r="AD6" s="61" t="s">
        <v>39</v>
      </c>
      <c r="AE6" s="61" t="s">
        <v>40</v>
      </c>
      <c r="AF6" s="60" t="s">
        <v>41</v>
      </c>
      <c r="AG6" s="59" t="s">
        <v>42</v>
      </c>
      <c r="AH6" s="59" t="s">
        <v>43</v>
      </c>
      <c r="AI6" s="59" t="s">
        <v>44</v>
      </c>
      <c r="AJ6" s="59" t="s">
        <v>45</v>
      </c>
      <c r="AK6" s="59" t="s">
        <v>46</v>
      </c>
      <c r="AL6" s="59" t="s">
        <v>47</v>
      </c>
      <c r="AM6" s="59" t="s">
        <v>48</v>
      </c>
      <c r="AN6" s="59" t="s">
        <v>49</v>
      </c>
      <c r="AO6" s="59" t="s">
        <v>50</v>
      </c>
      <c r="AP6" s="59" t="s">
        <v>51</v>
      </c>
      <c r="AQ6" s="58" t="s">
        <v>52</v>
      </c>
      <c r="AR6" s="58" t="s">
        <v>53</v>
      </c>
      <c r="AS6" s="58" t="s">
        <v>54</v>
      </c>
      <c r="AT6" s="58" t="s">
        <v>55</v>
      </c>
      <c r="AU6" s="58" t="s">
        <v>56</v>
      </c>
      <c r="AV6" s="58" t="s">
        <v>57</v>
      </c>
      <c r="AW6" s="58" t="s">
        <v>58</v>
      </c>
      <c r="AX6" s="58" t="s">
        <v>59</v>
      </c>
      <c r="AY6" s="58" t="s">
        <v>60</v>
      </c>
      <c r="AZ6" s="58" t="s">
        <v>61</v>
      </c>
      <c r="BA6" s="57" t="s">
        <v>62</v>
      </c>
      <c r="BB6" s="57" t="s">
        <v>63</v>
      </c>
      <c r="BC6" s="57" t="s">
        <v>64</v>
      </c>
      <c r="BD6" s="57" t="s">
        <v>65</v>
      </c>
      <c r="BE6" s="57" t="s">
        <v>66</v>
      </c>
      <c r="BF6" s="57" t="s">
        <v>67</v>
      </c>
      <c r="BG6" s="57" t="s">
        <v>68</v>
      </c>
      <c r="BH6" s="57" t="s">
        <v>69</v>
      </c>
      <c r="BI6" s="56" t="s">
        <v>70</v>
      </c>
      <c r="BJ6" s="56" t="s">
        <v>71</v>
      </c>
      <c r="BK6" s="56" t="s">
        <v>72</v>
      </c>
      <c r="BL6" s="56" t="s">
        <v>73</v>
      </c>
      <c r="BM6" s="55" t="s">
        <v>74</v>
      </c>
      <c r="BN6" s="55" t="s">
        <v>75</v>
      </c>
      <c r="BO6" s="55" t="s">
        <v>76</v>
      </c>
      <c r="BP6" s="55" t="s">
        <v>77</v>
      </c>
      <c r="BQ6" s="55" t="s">
        <v>78</v>
      </c>
      <c r="BR6" s="55" t="s">
        <v>79</v>
      </c>
      <c r="BS6" s="55" t="s">
        <v>80</v>
      </c>
      <c r="BT6" s="55" t="s">
        <v>81</v>
      </c>
      <c r="BU6" s="55" t="s">
        <v>82</v>
      </c>
      <c r="BV6" s="55" t="s">
        <v>83</v>
      </c>
      <c r="BW6" s="55" t="s">
        <v>84</v>
      </c>
      <c r="BX6" s="54" t="s">
        <v>85</v>
      </c>
      <c r="BY6" s="54" t="s">
        <v>86</v>
      </c>
    </row>
    <row r="7" spans="1:77">
      <c r="A7" s="23">
        <v>2010</v>
      </c>
      <c r="B7" s="23">
        <v>2144</v>
      </c>
      <c r="C7" s="23" t="s">
        <v>87</v>
      </c>
      <c r="D7" s="23">
        <v>32264</v>
      </c>
      <c r="E7" s="23" t="s">
        <v>88</v>
      </c>
      <c r="F7" s="23" t="s">
        <v>89</v>
      </c>
      <c r="G7" s="14" t="s">
        <v>90</v>
      </c>
      <c r="H7" s="53">
        <v>38341</v>
      </c>
      <c r="I7" s="53">
        <v>39969</v>
      </c>
      <c r="J7" s="14" t="s">
        <v>91</v>
      </c>
      <c r="K7" s="52"/>
      <c r="L7" s="35"/>
      <c r="M7" s="35">
        <v>0</v>
      </c>
      <c r="N7" s="35">
        <v>75</v>
      </c>
      <c r="O7" s="35">
        <v>75</v>
      </c>
      <c r="P7" s="35">
        <v>0</v>
      </c>
      <c r="Q7" s="35">
        <v>0</v>
      </c>
      <c r="R7" s="35">
        <v>15</v>
      </c>
      <c r="S7" s="35">
        <v>90</v>
      </c>
      <c r="T7" s="35"/>
      <c r="U7" s="35"/>
      <c r="V7" s="35">
        <v>0</v>
      </c>
      <c r="W7" s="35">
        <v>75</v>
      </c>
      <c r="X7" s="35">
        <v>75</v>
      </c>
      <c r="Y7" s="35">
        <v>0</v>
      </c>
      <c r="Z7" s="35">
        <v>0</v>
      </c>
      <c r="AA7" s="35">
        <v>15</v>
      </c>
      <c r="AB7" s="35">
        <v>90</v>
      </c>
      <c r="AC7" s="34" t="s">
        <v>92</v>
      </c>
      <c r="AD7" s="33"/>
      <c r="AE7" s="33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>
      <c r="A8" s="23">
        <v>2010</v>
      </c>
      <c r="B8" s="23">
        <v>2145</v>
      </c>
      <c r="C8" s="23" t="s">
        <v>87</v>
      </c>
      <c r="D8" s="23">
        <v>32264</v>
      </c>
      <c r="E8" s="23" t="s">
        <v>88</v>
      </c>
      <c r="F8" s="23" t="s">
        <v>89</v>
      </c>
      <c r="G8" s="14" t="s">
        <v>90</v>
      </c>
      <c r="H8" s="53">
        <v>38341</v>
      </c>
      <c r="I8" s="53">
        <v>39969</v>
      </c>
      <c r="J8" s="14" t="s">
        <v>93</v>
      </c>
      <c r="K8" s="52"/>
      <c r="L8" s="35"/>
      <c r="M8" s="35">
        <v>75</v>
      </c>
      <c r="N8" s="35">
        <v>0</v>
      </c>
      <c r="O8" s="35">
        <v>75</v>
      </c>
      <c r="P8" s="35">
        <v>0</v>
      </c>
      <c r="Q8" s="35">
        <v>0</v>
      </c>
      <c r="R8" s="35">
        <v>15</v>
      </c>
      <c r="S8" s="35">
        <v>90</v>
      </c>
      <c r="T8" s="35"/>
      <c r="U8" s="35"/>
      <c r="V8" s="35">
        <v>75</v>
      </c>
      <c r="W8" s="35">
        <v>0</v>
      </c>
      <c r="X8" s="35">
        <v>75</v>
      </c>
      <c r="Y8" s="35">
        <v>0</v>
      </c>
      <c r="Z8" s="35">
        <v>0</v>
      </c>
      <c r="AA8" s="35">
        <v>15</v>
      </c>
      <c r="AB8" s="35">
        <v>90</v>
      </c>
      <c r="AC8" s="34" t="s">
        <v>92</v>
      </c>
      <c r="AD8" s="33"/>
      <c r="AE8" s="33"/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>
      <c r="A9" s="23">
        <v>2010</v>
      </c>
      <c r="B9" s="23">
        <v>2135</v>
      </c>
      <c r="C9" s="23" t="s">
        <v>94</v>
      </c>
      <c r="D9" s="23">
        <v>38178</v>
      </c>
      <c r="E9" s="23" t="s">
        <v>88</v>
      </c>
      <c r="F9" s="23" t="s">
        <v>95</v>
      </c>
      <c r="G9" s="14" t="s">
        <v>90</v>
      </c>
      <c r="H9" s="53">
        <v>38335</v>
      </c>
      <c r="I9" s="53">
        <v>39959</v>
      </c>
      <c r="J9" s="14" t="s">
        <v>93</v>
      </c>
      <c r="K9" s="52"/>
      <c r="L9" s="35"/>
      <c r="M9" s="35">
        <v>11.016002</v>
      </c>
      <c r="N9" s="35">
        <v>0</v>
      </c>
      <c r="O9" s="35">
        <v>11.016002</v>
      </c>
      <c r="P9" s="35">
        <v>0</v>
      </c>
      <c r="Q9" s="35">
        <v>4.7</v>
      </c>
      <c r="R9" s="35">
        <v>0</v>
      </c>
      <c r="S9" s="35">
        <v>15.716002</v>
      </c>
      <c r="T9" s="35"/>
      <c r="U9" s="35"/>
      <c r="V9" s="35">
        <v>1.936002</v>
      </c>
      <c r="W9" s="35">
        <v>0</v>
      </c>
      <c r="X9" s="35">
        <v>1.936002</v>
      </c>
      <c r="Y9" s="35">
        <v>0</v>
      </c>
      <c r="Z9" s="35">
        <v>0.61399999999999999</v>
      </c>
      <c r="AA9" s="35">
        <v>0</v>
      </c>
      <c r="AB9" s="35">
        <v>2.5500020000000001</v>
      </c>
      <c r="AC9" s="34" t="s">
        <v>92</v>
      </c>
      <c r="AD9" s="33"/>
      <c r="AE9" s="33"/>
      <c r="AF9" s="32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>
      <c r="A10" s="23">
        <v>2010</v>
      </c>
      <c r="B10" s="23">
        <v>2229</v>
      </c>
      <c r="C10" s="23" t="s">
        <v>96</v>
      </c>
      <c r="D10" s="23">
        <v>38405</v>
      </c>
      <c r="E10" s="23" t="s">
        <v>88</v>
      </c>
      <c r="F10" s="23" t="s">
        <v>95</v>
      </c>
      <c r="G10" s="14" t="s">
        <v>90</v>
      </c>
      <c r="H10" s="53">
        <v>38750</v>
      </c>
      <c r="I10" s="53">
        <v>40038</v>
      </c>
      <c r="J10" s="14" t="s">
        <v>93</v>
      </c>
      <c r="K10" s="52"/>
      <c r="L10" s="35"/>
      <c r="M10" s="35">
        <v>10.11</v>
      </c>
      <c r="N10" s="35">
        <v>0</v>
      </c>
      <c r="O10" s="35">
        <v>10.11</v>
      </c>
      <c r="P10" s="35">
        <v>0</v>
      </c>
      <c r="Q10" s="35">
        <v>3.3769999999999998</v>
      </c>
      <c r="R10" s="35">
        <v>0</v>
      </c>
      <c r="S10" s="35">
        <v>13.486999999999998</v>
      </c>
      <c r="T10" s="35"/>
      <c r="U10" s="35"/>
      <c r="V10" s="35">
        <v>0.67200000000000004</v>
      </c>
      <c r="W10" s="35">
        <v>0</v>
      </c>
      <c r="X10" s="35">
        <v>0.67200000000000004</v>
      </c>
      <c r="Y10" s="35">
        <v>0</v>
      </c>
      <c r="Z10" s="35">
        <v>0</v>
      </c>
      <c r="AA10" s="35">
        <v>0</v>
      </c>
      <c r="AB10" s="35">
        <v>0.67200000000000004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>
      <c r="A11" s="23">
        <v>2010</v>
      </c>
      <c r="B11" s="23">
        <v>1854</v>
      </c>
      <c r="C11" s="23" t="s">
        <v>97</v>
      </c>
      <c r="D11" s="23">
        <v>27182</v>
      </c>
      <c r="E11" s="23" t="s">
        <v>88</v>
      </c>
      <c r="F11" s="23" t="s">
        <v>98</v>
      </c>
      <c r="G11" s="14" t="s">
        <v>90</v>
      </c>
      <c r="H11" s="53">
        <v>37203</v>
      </c>
      <c r="I11" s="53">
        <v>39801</v>
      </c>
      <c r="J11" s="14" t="s">
        <v>93</v>
      </c>
      <c r="K11" s="52"/>
      <c r="L11" s="35"/>
      <c r="M11" s="35">
        <v>20.8</v>
      </c>
      <c r="N11" s="35">
        <v>0</v>
      </c>
      <c r="O11" s="35">
        <v>20.8</v>
      </c>
      <c r="P11" s="35">
        <v>0</v>
      </c>
      <c r="Q11" s="35">
        <v>9.1999999999999993</v>
      </c>
      <c r="R11" s="35">
        <v>0</v>
      </c>
      <c r="S11" s="35">
        <v>30</v>
      </c>
      <c r="T11" s="35"/>
      <c r="U11" s="35"/>
      <c r="V11" s="35">
        <v>4.67</v>
      </c>
      <c r="W11" s="35">
        <v>0</v>
      </c>
      <c r="X11" s="35">
        <v>4.67</v>
      </c>
      <c r="Y11" s="35">
        <v>0</v>
      </c>
      <c r="Z11" s="35">
        <v>2.25</v>
      </c>
      <c r="AA11" s="35">
        <v>0</v>
      </c>
      <c r="AB11" s="35">
        <v>6.92</v>
      </c>
      <c r="AC11" s="34" t="s">
        <v>92</v>
      </c>
      <c r="AD11" s="33"/>
      <c r="AE11" s="33"/>
      <c r="AF11" s="32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</row>
    <row r="12" spans="1:77">
      <c r="A12" s="23">
        <v>2010</v>
      </c>
      <c r="B12" s="23">
        <v>1146</v>
      </c>
      <c r="C12" s="23" t="s">
        <v>99</v>
      </c>
      <c r="D12" s="23">
        <v>24268</v>
      </c>
      <c r="E12" s="23" t="s">
        <v>88</v>
      </c>
      <c r="F12" s="23" t="s">
        <v>95</v>
      </c>
      <c r="G12" s="14" t="s">
        <v>90</v>
      </c>
      <c r="H12" s="53">
        <v>33589</v>
      </c>
      <c r="I12" s="53">
        <v>40561</v>
      </c>
      <c r="J12" s="14" t="s">
        <v>93</v>
      </c>
      <c r="K12" s="52"/>
      <c r="L12" s="35"/>
      <c r="M12" s="35">
        <v>185</v>
      </c>
      <c r="N12" s="35">
        <v>0</v>
      </c>
      <c r="O12" s="35">
        <v>185</v>
      </c>
      <c r="P12" s="35">
        <v>0</v>
      </c>
      <c r="Q12" s="35">
        <v>62.5</v>
      </c>
      <c r="R12" s="35">
        <v>40</v>
      </c>
      <c r="S12" s="35">
        <v>287.5</v>
      </c>
      <c r="T12" s="35"/>
      <c r="U12" s="35"/>
      <c r="V12" s="35">
        <v>187.27</v>
      </c>
      <c r="W12" s="35">
        <v>0</v>
      </c>
      <c r="X12" s="35">
        <v>187.27</v>
      </c>
      <c r="Y12" s="35">
        <v>0</v>
      </c>
      <c r="Z12" s="35">
        <v>53.01</v>
      </c>
      <c r="AA12" s="35">
        <v>38.82</v>
      </c>
      <c r="AB12" s="35">
        <v>279.10000000000002</v>
      </c>
      <c r="AC12" s="34" t="s">
        <v>92</v>
      </c>
      <c r="AD12" s="33"/>
      <c r="AE12" s="33"/>
      <c r="AF12" s="32" t="s">
        <v>100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135000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</row>
    <row r="13" spans="1:77">
      <c r="A13" s="23">
        <v>2010</v>
      </c>
      <c r="B13" s="23">
        <v>1787</v>
      </c>
      <c r="C13" s="23" t="s">
        <v>101</v>
      </c>
      <c r="D13" s="23">
        <v>29586</v>
      </c>
      <c r="E13" s="23" t="s">
        <v>88</v>
      </c>
      <c r="F13" s="23" t="s">
        <v>95</v>
      </c>
      <c r="G13" s="14" t="s">
        <v>90</v>
      </c>
      <c r="H13" s="53">
        <v>36858</v>
      </c>
      <c r="I13" s="53">
        <v>40359</v>
      </c>
      <c r="J13" s="14" t="s">
        <v>93</v>
      </c>
      <c r="K13" s="52"/>
      <c r="L13" s="35"/>
      <c r="M13" s="35">
        <v>52</v>
      </c>
      <c r="N13" s="35">
        <v>0</v>
      </c>
      <c r="O13" s="35">
        <v>52</v>
      </c>
      <c r="P13" s="35">
        <v>14.8</v>
      </c>
      <c r="Q13" s="35">
        <v>20.100000000000001</v>
      </c>
      <c r="R13" s="35">
        <v>12.1</v>
      </c>
      <c r="S13" s="35">
        <v>99</v>
      </c>
      <c r="T13" s="35"/>
      <c r="U13" s="35"/>
      <c r="V13" s="35">
        <v>45</v>
      </c>
      <c r="W13" s="35">
        <v>0</v>
      </c>
      <c r="X13" s="35">
        <v>45</v>
      </c>
      <c r="Y13" s="35">
        <v>9.3000000000000007</v>
      </c>
      <c r="Z13" s="35">
        <v>22.5</v>
      </c>
      <c r="AA13" s="35">
        <v>3.8</v>
      </c>
      <c r="AB13" s="35">
        <v>80.599999999999994</v>
      </c>
      <c r="AC13" s="34" t="s">
        <v>100</v>
      </c>
      <c r="AD13" s="33" t="s">
        <v>102</v>
      </c>
      <c r="AE13" s="33" t="s">
        <v>103</v>
      </c>
      <c r="AF13" s="32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</row>
    <row r="14" spans="1:77">
      <c r="A14" s="23">
        <v>2010</v>
      </c>
      <c r="B14" s="23">
        <v>1934</v>
      </c>
      <c r="C14" s="23" t="s">
        <v>104</v>
      </c>
      <c r="D14" s="23">
        <v>32024</v>
      </c>
      <c r="E14" s="23" t="s">
        <v>88</v>
      </c>
      <c r="F14" s="23" t="s">
        <v>95</v>
      </c>
      <c r="G14" s="50" t="s">
        <v>90</v>
      </c>
      <c r="H14" s="51">
        <v>37580</v>
      </c>
      <c r="I14" s="51">
        <v>39863</v>
      </c>
      <c r="J14" s="50" t="s">
        <v>93</v>
      </c>
      <c r="K14" s="49"/>
      <c r="L14" s="35"/>
      <c r="M14" s="35">
        <v>51.43</v>
      </c>
      <c r="N14" s="35">
        <v>0</v>
      </c>
      <c r="O14" s="35">
        <v>51.43</v>
      </c>
      <c r="P14" s="35">
        <v>0</v>
      </c>
      <c r="Q14" s="35">
        <v>11.25</v>
      </c>
      <c r="R14" s="35">
        <v>1.25</v>
      </c>
      <c r="S14" s="35">
        <v>63.93</v>
      </c>
      <c r="T14" s="35"/>
      <c r="U14" s="35"/>
      <c r="V14" s="35">
        <v>2.08</v>
      </c>
      <c r="W14" s="35">
        <v>0</v>
      </c>
      <c r="X14" s="35">
        <v>2.08</v>
      </c>
      <c r="Y14" s="35">
        <v>0</v>
      </c>
      <c r="Z14" s="35">
        <v>0.55000000000000004</v>
      </c>
      <c r="AA14" s="35">
        <v>0</v>
      </c>
      <c r="AB14" s="35">
        <v>2.63</v>
      </c>
      <c r="AC14" s="34" t="s">
        <v>92</v>
      </c>
      <c r="AD14" s="33"/>
      <c r="AE14" s="33"/>
      <c r="AF14" s="3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</row>
    <row r="15" spans="1:77">
      <c r="A15" s="23">
        <v>2010</v>
      </c>
      <c r="B15" s="23">
        <v>1672</v>
      </c>
      <c r="C15" s="23" t="s">
        <v>105</v>
      </c>
      <c r="D15" s="23">
        <v>29603</v>
      </c>
      <c r="E15" s="23" t="s">
        <v>88</v>
      </c>
      <c r="F15" s="23" t="s">
        <v>95</v>
      </c>
      <c r="G15" s="22" t="s">
        <v>90</v>
      </c>
      <c r="H15" s="41">
        <v>36237</v>
      </c>
      <c r="I15" s="41">
        <v>39630</v>
      </c>
      <c r="J15" s="22" t="s">
        <v>93</v>
      </c>
      <c r="K15" s="37"/>
      <c r="L15" s="35"/>
      <c r="M15" s="35">
        <v>41</v>
      </c>
      <c r="N15" s="35">
        <v>0</v>
      </c>
      <c r="O15" s="35">
        <v>41</v>
      </c>
      <c r="P15" s="35">
        <v>0</v>
      </c>
      <c r="Q15" s="35">
        <v>12.1</v>
      </c>
      <c r="R15" s="35">
        <v>9.8000000000000007</v>
      </c>
      <c r="S15" s="35">
        <v>62.900000000000006</v>
      </c>
      <c r="T15" s="35"/>
      <c r="U15" s="35"/>
      <c r="V15" s="35">
        <v>25.7</v>
      </c>
      <c r="W15" s="35">
        <v>0</v>
      </c>
      <c r="X15" s="35">
        <v>25.7</v>
      </c>
      <c r="Y15" s="35">
        <v>0</v>
      </c>
      <c r="Z15" s="35">
        <v>13.1</v>
      </c>
      <c r="AA15" s="35">
        <v>3.2</v>
      </c>
      <c r="AB15" s="35">
        <v>42</v>
      </c>
      <c r="AC15" s="34" t="s">
        <v>92</v>
      </c>
      <c r="AD15" s="33"/>
      <c r="AE15" s="33"/>
      <c r="AF15" s="32" t="s">
        <v>100</v>
      </c>
      <c r="AG15" s="13">
        <v>0</v>
      </c>
      <c r="AH15" s="13">
        <v>0</v>
      </c>
      <c r="AI15" s="13">
        <v>0</v>
      </c>
      <c r="AJ15" s="13">
        <v>29182</v>
      </c>
      <c r="AK15" s="13">
        <v>29182</v>
      </c>
      <c r="AL15" s="13">
        <v>0</v>
      </c>
      <c r="AM15" s="13">
        <v>0</v>
      </c>
      <c r="AN15" s="13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98</v>
      </c>
      <c r="AT15" s="31">
        <v>0</v>
      </c>
      <c r="AU15" s="31">
        <v>98</v>
      </c>
      <c r="AV15" s="31">
        <v>98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40</v>
      </c>
      <c r="BE15" s="31">
        <v>0</v>
      </c>
      <c r="BF15" s="31">
        <v>0</v>
      </c>
      <c r="BG15" s="31">
        <v>0</v>
      </c>
      <c r="BH15" s="31">
        <v>0</v>
      </c>
      <c r="BI15" s="31">
        <v>1409</v>
      </c>
      <c r="BJ15" s="31">
        <v>704.5</v>
      </c>
      <c r="BK15" s="31">
        <v>704.5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</row>
    <row r="16" spans="1:77">
      <c r="A16" s="23">
        <v>2010</v>
      </c>
      <c r="B16" s="23">
        <v>1892</v>
      </c>
      <c r="C16" s="23" t="s">
        <v>106</v>
      </c>
      <c r="D16" s="23">
        <v>32058</v>
      </c>
      <c r="E16" s="23" t="s">
        <v>88</v>
      </c>
      <c r="F16" s="23" t="s">
        <v>95</v>
      </c>
      <c r="G16" s="22" t="s">
        <v>90</v>
      </c>
      <c r="H16" s="41">
        <v>37244</v>
      </c>
      <c r="I16" s="41">
        <v>40375</v>
      </c>
      <c r="J16" s="22" t="s">
        <v>91</v>
      </c>
      <c r="K16" s="37"/>
      <c r="L16" s="35"/>
      <c r="M16" s="35">
        <v>0</v>
      </c>
      <c r="N16" s="35">
        <v>75</v>
      </c>
      <c r="O16" s="35">
        <v>75</v>
      </c>
      <c r="P16" s="35">
        <v>15</v>
      </c>
      <c r="Q16" s="35">
        <v>35.5</v>
      </c>
      <c r="R16" s="35">
        <v>0</v>
      </c>
      <c r="S16" s="35">
        <v>125.5</v>
      </c>
      <c r="T16" s="35"/>
      <c r="U16" s="35"/>
      <c r="V16" s="35">
        <v>0</v>
      </c>
      <c r="W16" s="35">
        <v>63.043999999999997</v>
      </c>
      <c r="X16" s="35">
        <v>63.043999999999997</v>
      </c>
      <c r="Y16" s="35">
        <v>14.72</v>
      </c>
      <c r="Z16" s="35">
        <v>58.75</v>
      </c>
      <c r="AA16" s="35">
        <v>0</v>
      </c>
      <c r="AB16" s="48">
        <v>136.51400000000001</v>
      </c>
      <c r="AC16" s="47" t="s">
        <v>100</v>
      </c>
      <c r="AD16" s="33" t="s">
        <v>107</v>
      </c>
      <c r="AE16" s="46" t="s">
        <v>103</v>
      </c>
      <c r="AF16" s="32" t="s">
        <v>100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1">
        <v>0</v>
      </c>
      <c r="AP16" s="31">
        <v>0</v>
      </c>
      <c r="AQ16" s="31">
        <v>1115275.0999999999</v>
      </c>
      <c r="AR16" s="31">
        <v>0</v>
      </c>
      <c r="AS16" s="31">
        <v>509</v>
      </c>
      <c r="AT16" s="31">
        <v>113</v>
      </c>
      <c r="AU16" s="31">
        <v>396</v>
      </c>
      <c r="AV16" s="31">
        <v>509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</row>
    <row r="17" spans="1:77">
      <c r="A17" s="23">
        <v>2010</v>
      </c>
      <c r="B17" s="23">
        <v>1893</v>
      </c>
      <c r="C17" s="23" t="s">
        <v>106</v>
      </c>
      <c r="D17" s="23">
        <v>32058</v>
      </c>
      <c r="E17" s="23" t="s">
        <v>88</v>
      </c>
      <c r="F17" s="23" t="s">
        <v>95</v>
      </c>
      <c r="G17" s="22" t="s">
        <v>90</v>
      </c>
      <c r="H17" s="41">
        <v>37244</v>
      </c>
      <c r="I17" s="41">
        <v>40375</v>
      </c>
      <c r="J17" s="22" t="s">
        <v>93</v>
      </c>
      <c r="K17" s="37"/>
      <c r="L17" s="35"/>
      <c r="M17" s="35">
        <v>75</v>
      </c>
      <c r="N17" s="35">
        <v>0</v>
      </c>
      <c r="O17" s="35">
        <v>75</v>
      </c>
      <c r="P17" s="35">
        <v>0</v>
      </c>
      <c r="Q17" s="35">
        <v>35.5</v>
      </c>
      <c r="R17" s="35">
        <v>0</v>
      </c>
      <c r="S17" s="35">
        <v>110.5</v>
      </c>
      <c r="T17" s="35"/>
      <c r="U17" s="35"/>
      <c r="V17" s="35">
        <v>60.792000000000002</v>
      </c>
      <c r="W17" s="35">
        <v>0</v>
      </c>
      <c r="X17" s="35">
        <v>60.792000000000002</v>
      </c>
      <c r="Y17" s="35">
        <v>0</v>
      </c>
      <c r="Z17" s="35">
        <v>0</v>
      </c>
      <c r="AA17" s="35">
        <v>0</v>
      </c>
      <c r="AB17" s="35">
        <v>60.792000000000002</v>
      </c>
      <c r="AC17" s="34" t="s">
        <v>100</v>
      </c>
      <c r="AD17" s="33"/>
      <c r="AE17" s="33"/>
      <c r="AF17" s="32" t="s">
        <v>100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509</v>
      </c>
      <c r="AT17" s="31">
        <v>113</v>
      </c>
      <c r="AU17" s="31">
        <v>396</v>
      </c>
      <c r="AV17" s="31">
        <v>509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</row>
    <row r="18" spans="1:77">
      <c r="A18" s="23">
        <v>2011</v>
      </c>
      <c r="B18" s="23">
        <v>2133</v>
      </c>
      <c r="C18" s="23" t="s">
        <v>108</v>
      </c>
      <c r="D18" s="23">
        <v>36654</v>
      </c>
      <c r="E18" s="23" t="s">
        <v>88</v>
      </c>
      <c r="F18" s="23" t="s">
        <v>95</v>
      </c>
      <c r="G18" s="22" t="s">
        <v>90</v>
      </c>
      <c r="H18" s="41">
        <v>38335</v>
      </c>
      <c r="I18" s="41">
        <v>40322</v>
      </c>
      <c r="J18" s="22" t="s">
        <v>93</v>
      </c>
      <c r="K18" s="37"/>
      <c r="L18" s="35"/>
      <c r="M18" s="35">
        <v>16</v>
      </c>
      <c r="N18" s="35">
        <v>0</v>
      </c>
      <c r="O18" s="35">
        <v>16</v>
      </c>
      <c r="P18" s="35">
        <v>0</v>
      </c>
      <c r="Q18" s="35">
        <v>6.6</v>
      </c>
      <c r="R18" s="35">
        <v>0</v>
      </c>
      <c r="S18" s="35">
        <v>22.6</v>
      </c>
      <c r="T18" s="35"/>
      <c r="U18" s="35"/>
      <c r="V18" s="35">
        <v>4.0471620000000001</v>
      </c>
      <c r="W18" s="35">
        <v>0</v>
      </c>
      <c r="X18" s="35">
        <v>4.0471620000000001</v>
      </c>
      <c r="Y18" s="35">
        <v>0</v>
      </c>
      <c r="Z18" s="35">
        <v>0.142156</v>
      </c>
      <c r="AA18" s="35">
        <v>0</v>
      </c>
      <c r="AB18" s="35">
        <v>4.1893180000000001</v>
      </c>
      <c r="AC18" s="34" t="s">
        <v>92</v>
      </c>
      <c r="AD18" s="33"/>
      <c r="AE18" s="33"/>
      <c r="AF18" s="32" t="s">
        <v>100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750</v>
      </c>
      <c r="BU18" s="31">
        <v>0</v>
      </c>
      <c r="BV18" s="31">
        <v>750</v>
      </c>
      <c r="BW18" s="31">
        <v>750</v>
      </c>
      <c r="BX18" s="31">
        <v>0</v>
      </c>
      <c r="BY18" s="31">
        <v>0</v>
      </c>
    </row>
    <row r="19" spans="1:77">
      <c r="A19" s="23">
        <v>2011</v>
      </c>
      <c r="B19" s="23">
        <v>2178</v>
      </c>
      <c r="C19" s="23" t="s">
        <v>109</v>
      </c>
      <c r="D19" s="23">
        <v>38458</v>
      </c>
      <c r="E19" s="23" t="s">
        <v>88</v>
      </c>
      <c r="F19" s="23" t="s">
        <v>95</v>
      </c>
      <c r="G19" s="22" t="s">
        <v>90</v>
      </c>
      <c r="H19" s="41">
        <v>38582</v>
      </c>
      <c r="I19" s="41">
        <v>40359</v>
      </c>
      <c r="J19" s="22" t="s">
        <v>93</v>
      </c>
      <c r="K19" s="37"/>
      <c r="L19" s="35"/>
      <c r="M19" s="35">
        <v>25</v>
      </c>
      <c r="N19" s="35">
        <v>0</v>
      </c>
      <c r="O19" s="35">
        <v>25</v>
      </c>
      <c r="P19" s="35">
        <v>0</v>
      </c>
      <c r="Q19" s="35">
        <v>8.67</v>
      </c>
      <c r="R19" s="35">
        <v>0</v>
      </c>
      <c r="S19" s="35">
        <v>33.67</v>
      </c>
      <c r="T19" s="35"/>
      <c r="U19" s="35"/>
      <c r="V19" s="35">
        <v>8.6174280000000003</v>
      </c>
      <c r="W19" s="35">
        <v>0</v>
      </c>
      <c r="X19" s="35">
        <v>8.6174280000000003</v>
      </c>
      <c r="Y19" s="35">
        <v>0</v>
      </c>
      <c r="Z19" s="35">
        <v>0</v>
      </c>
      <c r="AA19" s="35">
        <v>0</v>
      </c>
      <c r="AB19" s="35">
        <v>8.6174280000000003</v>
      </c>
      <c r="AC19" s="34" t="s">
        <v>92</v>
      </c>
      <c r="AD19" s="33"/>
      <c r="AE19" s="33"/>
      <c r="AF19" s="32" t="s">
        <v>92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</row>
    <row r="20" spans="1:77">
      <c r="A20" s="23">
        <v>2011</v>
      </c>
      <c r="B20" s="23">
        <v>2270</v>
      </c>
      <c r="C20" s="23" t="s">
        <v>110</v>
      </c>
      <c r="D20" s="23">
        <v>36155</v>
      </c>
      <c r="E20" s="23" t="s">
        <v>88</v>
      </c>
      <c r="F20" s="23" t="s">
        <v>89</v>
      </c>
      <c r="G20" s="22" t="s">
        <v>90</v>
      </c>
      <c r="H20" s="41">
        <v>39021</v>
      </c>
      <c r="I20" s="41">
        <v>40357</v>
      </c>
      <c r="J20" s="22" t="s">
        <v>91</v>
      </c>
      <c r="K20" s="37"/>
      <c r="L20" s="35"/>
      <c r="M20" s="35">
        <v>0</v>
      </c>
      <c r="N20" s="35">
        <v>400</v>
      </c>
      <c r="O20" s="35">
        <v>400</v>
      </c>
      <c r="P20" s="35">
        <v>0</v>
      </c>
      <c r="Q20" s="35">
        <v>0</v>
      </c>
      <c r="R20" s="35">
        <v>0</v>
      </c>
      <c r="S20" s="35">
        <v>400</v>
      </c>
      <c r="T20" s="35"/>
      <c r="U20" s="35"/>
      <c r="V20" s="35">
        <v>0</v>
      </c>
      <c r="W20" s="35">
        <v>400</v>
      </c>
      <c r="X20" s="35">
        <v>400</v>
      </c>
      <c r="Y20" s="35">
        <v>0</v>
      </c>
      <c r="Z20" s="35">
        <v>0</v>
      </c>
      <c r="AA20" s="35">
        <v>0</v>
      </c>
      <c r="AB20" s="35">
        <v>400</v>
      </c>
      <c r="AC20" s="34" t="s">
        <v>92</v>
      </c>
      <c r="AD20" s="33"/>
      <c r="AE20" s="33"/>
      <c r="AF20" s="32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</row>
    <row r="21" spans="1:77">
      <c r="A21" s="23">
        <v>2011</v>
      </c>
      <c r="B21" s="23">
        <v>2335</v>
      </c>
      <c r="C21" s="23" t="s">
        <v>111</v>
      </c>
      <c r="D21" s="23">
        <v>40563</v>
      </c>
      <c r="E21" s="23" t="s">
        <v>88</v>
      </c>
      <c r="F21" s="23" t="s">
        <v>89</v>
      </c>
      <c r="G21" s="22" t="s">
        <v>90</v>
      </c>
      <c r="H21" s="41">
        <v>39260</v>
      </c>
      <c r="I21" s="41">
        <v>39573</v>
      </c>
      <c r="J21" s="22" t="s">
        <v>93</v>
      </c>
      <c r="K21" s="37"/>
      <c r="L21" s="35"/>
      <c r="M21" s="35">
        <v>400</v>
      </c>
      <c r="N21" s="35">
        <v>0</v>
      </c>
      <c r="O21" s="35">
        <v>400</v>
      </c>
      <c r="P21" s="35">
        <v>159</v>
      </c>
      <c r="Q21" s="35">
        <v>0</v>
      </c>
      <c r="R21" s="35">
        <v>0</v>
      </c>
      <c r="S21" s="35">
        <v>559</v>
      </c>
      <c r="T21" s="35"/>
      <c r="U21" s="35"/>
      <c r="V21" s="35">
        <v>416.580782</v>
      </c>
      <c r="W21" s="35">
        <v>0</v>
      </c>
      <c r="X21" s="35">
        <v>416.580782</v>
      </c>
      <c r="Y21" s="35">
        <v>0</v>
      </c>
      <c r="Z21" s="35">
        <v>117</v>
      </c>
      <c r="AA21" s="35">
        <v>609</v>
      </c>
      <c r="AB21" s="35">
        <v>1142.580782</v>
      </c>
      <c r="AC21" s="34" t="s">
        <v>92</v>
      </c>
      <c r="AD21" s="33"/>
      <c r="AE21" s="33"/>
      <c r="AF21" s="32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31">
        <v>0</v>
      </c>
      <c r="BQ21" s="31">
        <v>0</v>
      </c>
      <c r="BR21" s="31">
        <v>0</v>
      </c>
      <c r="BS21" s="31">
        <v>0</v>
      </c>
      <c r="BT21" s="31">
        <v>0</v>
      </c>
      <c r="BU21" s="31">
        <v>0</v>
      </c>
      <c r="BV21" s="31">
        <v>0</v>
      </c>
      <c r="BW21" s="31">
        <v>0</v>
      </c>
      <c r="BX21" s="31">
        <v>0</v>
      </c>
      <c r="BY21" s="31">
        <v>0</v>
      </c>
    </row>
    <row r="22" spans="1:77">
      <c r="A22" s="23">
        <v>2011</v>
      </c>
      <c r="B22" s="23">
        <v>2202</v>
      </c>
      <c r="C22" s="23" t="s">
        <v>112</v>
      </c>
      <c r="D22" s="23">
        <v>37218</v>
      </c>
      <c r="E22" s="23" t="s">
        <v>88</v>
      </c>
      <c r="F22" s="23" t="s">
        <v>89</v>
      </c>
      <c r="G22" s="22" t="s">
        <v>90</v>
      </c>
      <c r="H22" s="41">
        <v>38694</v>
      </c>
      <c r="I22" s="41">
        <v>40178</v>
      </c>
      <c r="J22" s="22" t="s">
        <v>91</v>
      </c>
      <c r="K22" s="37"/>
      <c r="L22" s="35"/>
      <c r="M22" s="35">
        <v>0</v>
      </c>
      <c r="N22" s="35">
        <v>130</v>
      </c>
      <c r="O22" s="35">
        <v>130</v>
      </c>
      <c r="P22" s="35">
        <v>0</v>
      </c>
      <c r="Q22" s="35">
        <v>0</v>
      </c>
      <c r="R22" s="35">
        <v>0</v>
      </c>
      <c r="S22" s="35">
        <v>130</v>
      </c>
      <c r="T22" s="35"/>
      <c r="U22" s="35"/>
      <c r="V22" s="35">
        <v>0</v>
      </c>
      <c r="W22" s="35">
        <v>110</v>
      </c>
      <c r="X22" s="35">
        <v>110</v>
      </c>
      <c r="Y22" s="35">
        <v>0</v>
      </c>
      <c r="Z22" s="35">
        <v>0</v>
      </c>
      <c r="AA22" s="35">
        <v>0</v>
      </c>
      <c r="AB22" s="35">
        <v>110</v>
      </c>
      <c r="AC22" s="34" t="s">
        <v>92</v>
      </c>
      <c r="AD22" s="33"/>
      <c r="AE22" s="33"/>
      <c r="AF22" s="32" t="s">
        <v>92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</row>
    <row r="23" spans="1:77">
      <c r="A23" s="23">
        <v>2011</v>
      </c>
      <c r="B23" s="23">
        <v>2203</v>
      </c>
      <c r="C23" s="23" t="s">
        <v>112</v>
      </c>
      <c r="D23" s="23">
        <v>37218</v>
      </c>
      <c r="E23" s="23" t="s">
        <v>88</v>
      </c>
      <c r="F23" s="23" t="s">
        <v>89</v>
      </c>
      <c r="G23" s="22" t="s">
        <v>90</v>
      </c>
      <c r="H23" s="41">
        <v>38694</v>
      </c>
      <c r="I23" s="41">
        <v>40178</v>
      </c>
      <c r="J23" s="22" t="s">
        <v>93</v>
      </c>
      <c r="K23" s="37"/>
      <c r="L23" s="35"/>
      <c r="M23" s="35">
        <v>65</v>
      </c>
      <c r="N23" s="35">
        <v>0</v>
      </c>
      <c r="O23" s="35">
        <v>65</v>
      </c>
      <c r="P23" s="35">
        <v>0</v>
      </c>
      <c r="Q23" s="35">
        <v>0</v>
      </c>
      <c r="R23" s="35">
        <v>0</v>
      </c>
      <c r="S23" s="35">
        <v>65</v>
      </c>
      <c r="T23" s="35"/>
      <c r="U23" s="35"/>
      <c r="V23" s="35">
        <v>23.488980000000002</v>
      </c>
      <c r="W23" s="35">
        <v>0</v>
      </c>
      <c r="X23" s="35">
        <v>23.488980000000002</v>
      </c>
      <c r="Y23" s="35">
        <v>0</v>
      </c>
      <c r="Z23" s="35">
        <v>0</v>
      </c>
      <c r="AA23" s="35">
        <v>0</v>
      </c>
      <c r="AB23" s="35">
        <v>23.488980000000002</v>
      </c>
      <c r="AC23" s="34" t="s">
        <v>92</v>
      </c>
      <c r="AD23" s="33"/>
      <c r="AE23" s="33"/>
      <c r="AF23" s="32" t="s">
        <v>92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</row>
    <row r="24" spans="1:77">
      <c r="A24" s="23">
        <v>2011</v>
      </c>
      <c r="B24" s="23">
        <v>2204</v>
      </c>
      <c r="C24" s="23" t="s">
        <v>112</v>
      </c>
      <c r="D24" s="23">
        <v>37218</v>
      </c>
      <c r="E24" s="23" t="s">
        <v>88</v>
      </c>
      <c r="F24" s="23" t="s">
        <v>95</v>
      </c>
      <c r="G24" s="22" t="s">
        <v>90</v>
      </c>
      <c r="H24" s="41">
        <v>38694</v>
      </c>
      <c r="I24" s="41">
        <v>40724</v>
      </c>
      <c r="J24" s="22" t="s">
        <v>93</v>
      </c>
      <c r="K24" s="37"/>
      <c r="L24" s="35"/>
      <c r="M24" s="35">
        <v>5</v>
      </c>
      <c r="N24" s="35">
        <v>0</v>
      </c>
      <c r="O24" s="35">
        <v>5</v>
      </c>
      <c r="P24" s="35">
        <v>0</v>
      </c>
      <c r="Q24" s="35">
        <v>1.25</v>
      </c>
      <c r="R24" s="35">
        <v>0</v>
      </c>
      <c r="S24" s="35">
        <v>6.25</v>
      </c>
      <c r="T24" s="35"/>
      <c r="U24" s="35"/>
      <c r="V24" s="35">
        <v>0.12615399999999999</v>
      </c>
      <c r="W24" s="35">
        <v>0</v>
      </c>
      <c r="X24" s="35">
        <v>0.12615399999999999</v>
      </c>
      <c r="Y24" s="35">
        <v>0</v>
      </c>
      <c r="Z24" s="35">
        <v>0.17020099999999999</v>
      </c>
      <c r="AA24" s="35">
        <v>0</v>
      </c>
      <c r="AB24" s="35">
        <v>0.29635499999999998</v>
      </c>
      <c r="AC24" s="34" t="s">
        <v>92</v>
      </c>
      <c r="AD24" s="33"/>
      <c r="AE24" s="33"/>
      <c r="AF24" s="32" t="s">
        <v>92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31">
        <v>0</v>
      </c>
      <c r="BV24" s="31">
        <v>0</v>
      </c>
      <c r="BW24" s="31">
        <v>0</v>
      </c>
      <c r="BX24" s="31">
        <v>0</v>
      </c>
      <c r="BY24" s="31">
        <v>0</v>
      </c>
    </row>
    <row r="25" spans="1:77">
      <c r="A25" s="23">
        <v>2011</v>
      </c>
      <c r="B25" s="23" t="s">
        <v>113</v>
      </c>
      <c r="C25" s="23" t="s">
        <v>112</v>
      </c>
      <c r="D25" s="23">
        <v>37218</v>
      </c>
      <c r="E25" s="23" t="s">
        <v>88</v>
      </c>
      <c r="F25" s="23" t="s">
        <v>89</v>
      </c>
      <c r="G25" s="22" t="s">
        <v>90</v>
      </c>
      <c r="H25" s="41">
        <v>38694</v>
      </c>
      <c r="I25" s="41">
        <v>40178</v>
      </c>
      <c r="J25" s="22" t="s">
        <v>93</v>
      </c>
      <c r="K25" s="37"/>
      <c r="L25" s="35"/>
      <c r="M25" s="35">
        <v>5</v>
      </c>
      <c r="N25" s="35">
        <v>0</v>
      </c>
      <c r="O25" s="35">
        <v>5</v>
      </c>
      <c r="P25" s="35">
        <v>0</v>
      </c>
      <c r="Q25" s="35">
        <v>0</v>
      </c>
      <c r="R25" s="35">
        <v>0</v>
      </c>
      <c r="S25" s="35">
        <v>5</v>
      </c>
      <c r="T25" s="35"/>
      <c r="U25" s="35"/>
      <c r="V25" s="35">
        <v>2.5</v>
      </c>
      <c r="W25" s="35">
        <v>0</v>
      </c>
      <c r="X25" s="35">
        <v>2.5</v>
      </c>
      <c r="Y25" s="35">
        <v>0</v>
      </c>
      <c r="Z25" s="35">
        <v>0</v>
      </c>
      <c r="AA25" s="35">
        <v>0</v>
      </c>
      <c r="AB25" s="35">
        <v>2.5</v>
      </c>
      <c r="AC25" s="34" t="s">
        <v>92</v>
      </c>
      <c r="AD25" s="33"/>
      <c r="AE25" s="33"/>
      <c r="AF25" s="32" t="s">
        <v>92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</row>
    <row r="26" spans="1:77">
      <c r="A26" s="23">
        <v>2011</v>
      </c>
      <c r="B26" s="23">
        <v>2210</v>
      </c>
      <c r="C26" s="23" t="s">
        <v>114</v>
      </c>
      <c r="D26" s="23">
        <v>37559</v>
      </c>
      <c r="E26" s="23" t="s">
        <v>88</v>
      </c>
      <c r="F26" s="23" t="s">
        <v>95</v>
      </c>
      <c r="G26" s="22" t="s">
        <v>90</v>
      </c>
      <c r="H26" s="41">
        <v>38699</v>
      </c>
      <c r="I26" s="41">
        <v>40633</v>
      </c>
      <c r="J26" s="22" t="s">
        <v>93</v>
      </c>
      <c r="K26" s="37"/>
      <c r="L26" s="35"/>
      <c r="M26" s="35">
        <v>3</v>
      </c>
      <c r="N26" s="35">
        <v>0</v>
      </c>
      <c r="O26" s="35">
        <v>3</v>
      </c>
      <c r="P26" s="35">
        <v>0</v>
      </c>
      <c r="Q26" s="35">
        <v>0</v>
      </c>
      <c r="R26" s="35">
        <v>0</v>
      </c>
      <c r="S26" s="35">
        <v>3</v>
      </c>
      <c r="T26" s="35"/>
      <c r="U26" s="35"/>
      <c r="V26" s="35">
        <v>0.62801700000000005</v>
      </c>
      <c r="W26" s="35">
        <v>0</v>
      </c>
      <c r="X26" s="35">
        <v>0.62801700000000005</v>
      </c>
      <c r="Y26" s="35">
        <v>0</v>
      </c>
      <c r="Z26" s="35">
        <v>0</v>
      </c>
      <c r="AA26" s="35">
        <v>0</v>
      </c>
      <c r="AB26" s="35">
        <v>0.62801700000000005</v>
      </c>
      <c r="AC26" s="34" t="s">
        <v>92</v>
      </c>
      <c r="AD26" s="33"/>
      <c r="AE26" s="33"/>
      <c r="AF26" s="32" t="s">
        <v>100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1">
        <v>0</v>
      </c>
      <c r="AP26" s="31">
        <v>0</v>
      </c>
      <c r="AQ26" s="31">
        <v>1322968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>
        <v>0</v>
      </c>
    </row>
    <row r="27" spans="1:77">
      <c r="A27" s="23">
        <v>2011</v>
      </c>
      <c r="B27" s="23">
        <v>2231</v>
      </c>
      <c r="C27" s="23" t="s">
        <v>114</v>
      </c>
      <c r="D27" s="23">
        <v>37559</v>
      </c>
      <c r="E27" s="23" t="s">
        <v>88</v>
      </c>
      <c r="F27" s="23" t="s">
        <v>95</v>
      </c>
      <c r="G27" s="22" t="s">
        <v>90</v>
      </c>
      <c r="H27" s="41">
        <v>38763</v>
      </c>
      <c r="I27" s="41">
        <v>40652</v>
      </c>
      <c r="J27" s="22" t="s">
        <v>91</v>
      </c>
      <c r="K27" s="37"/>
      <c r="L27" s="35"/>
      <c r="M27" s="35">
        <v>0</v>
      </c>
      <c r="N27" s="35">
        <v>123</v>
      </c>
      <c r="O27" s="35">
        <v>123</v>
      </c>
      <c r="P27" s="35">
        <v>0</v>
      </c>
      <c r="Q27" s="35">
        <v>36.5</v>
      </c>
      <c r="R27" s="35">
        <v>0</v>
      </c>
      <c r="S27" s="35">
        <v>159.5</v>
      </c>
      <c r="T27" s="35"/>
      <c r="U27" s="35"/>
      <c r="V27" s="35">
        <v>0</v>
      </c>
      <c r="W27" s="35">
        <v>123.117439</v>
      </c>
      <c r="X27" s="35">
        <v>123.117439</v>
      </c>
      <c r="Y27" s="35">
        <v>0</v>
      </c>
      <c r="Z27" s="48">
        <v>36.5</v>
      </c>
      <c r="AA27" s="48">
        <v>0</v>
      </c>
      <c r="AB27" s="48">
        <v>159.61743899999999</v>
      </c>
      <c r="AC27" s="47" t="s">
        <v>92</v>
      </c>
      <c r="AD27" s="46"/>
      <c r="AE27" s="46"/>
      <c r="AF27" s="32" t="s">
        <v>100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166</v>
      </c>
      <c r="AT27" s="31">
        <v>166</v>
      </c>
      <c r="AU27" s="31">
        <v>0</v>
      </c>
      <c r="AV27" s="31">
        <v>140.93399999999997</v>
      </c>
      <c r="AW27" s="31">
        <v>25.066000000000031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</row>
    <row r="28" spans="1:77">
      <c r="A28" s="23">
        <v>2011</v>
      </c>
      <c r="B28" s="23">
        <v>2211</v>
      </c>
      <c r="C28" s="23" t="s">
        <v>115</v>
      </c>
      <c r="D28" s="23">
        <v>37003</v>
      </c>
      <c r="E28" s="23" t="s">
        <v>88</v>
      </c>
      <c r="F28" s="23" t="s">
        <v>116</v>
      </c>
      <c r="G28" s="22" t="s">
        <v>90</v>
      </c>
      <c r="H28" s="41">
        <v>38699</v>
      </c>
      <c r="I28" s="41">
        <v>40816</v>
      </c>
      <c r="J28" s="22" t="s">
        <v>91</v>
      </c>
      <c r="K28" s="37"/>
      <c r="L28" s="35"/>
      <c r="M28" s="35">
        <v>0</v>
      </c>
      <c r="N28" s="35">
        <v>20</v>
      </c>
      <c r="O28" s="35">
        <v>20</v>
      </c>
      <c r="P28" s="35">
        <v>0</v>
      </c>
      <c r="Q28" s="35">
        <v>10.7</v>
      </c>
      <c r="R28" s="35">
        <v>2.15</v>
      </c>
      <c r="S28" s="35">
        <v>32.85</v>
      </c>
      <c r="T28" s="35"/>
      <c r="U28" s="35"/>
      <c r="V28" s="35">
        <v>0</v>
      </c>
      <c r="W28" s="35">
        <v>2.228208</v>
      </c>
      <c r="X28" s="35">
        <v>2.228208</v>
      </c>
      <c r="Y28" s="35">
        <v>0</v>
      </c>
      <c r="Z28" s="35">
        <v>5.89</v>
      </c>
      <c r="AA28" s="35">
        <v>0</v>
      </c>
      <c r="AB28" s="35">
        <v>8.1182079999999992</v>
      </c>
      <c r="AC28" s="34" t="s">
        <v>92</v>
      </c>
      <c r="AD28" s="33"/>
      <c r="AE28" s="33"/>
      <c r="AF28" s="32" t="s">
        <v>100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904</v>
      </c>
      <c r="BB28" s="31">
        <v>0</v>
      </c>
      <c r="BC28" s="31">
        <v>904</v>
      </c>
      <c r="BD28" s="31">
        <v>2233.5</v>
      </c>
      <c r="BE28" s="31">
        <v>0</v>
      </c>
      <c r="BF28" s="31">
        <v>20.5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</row>
    <row r="29" spans="1:77">
      <c r="A29" s="23">
        <v>2011</v>
      </c>
      <c r="B29" s="23">
        <v>2212</v>
      </c>
      <c r="C29" s="23" t="s">
        <v>115</v>
      </c>
      <c r="D29" s="23">
        <v>37003</v>
      </c>
      <c r="E29" s="23" t="s">
        <v>88</v>
      </c>
      <c r="F29" s="23" t="s">
        <v>116</v>
      </c>
      <c r="G29" s="22" t="s">
        <v>90</v>
      </c>
      <c r="H29" s="41">
        <v>38699</v>
      </c>
      <c r="I29" s="41">
        <v>40816</v>
      </c>
      <c r="J29" s="22" t="s">
        <v>93</v>
      </c>
      <c r="K29" s="37"/>
      <c r="L29" s="35"/>
      <c r="M29" s="35">
        <v>40</v>
      </c>
      <c r="N29" s="35">
        <v>0</v>
      </c>
      <c r="O29" s="35">
        <v>40</v>
      </c>
      <c r="P29" s="35">
        <v>0</v>
      </c>
      <c r="Q29" s="35">
        <v>10.7</v>
      </c>
      <c r="R29" s="35">
        <v>2.15</v>
      </c>
      <c r="S29" s="35">
        <v>52.85</v>
      </c>
      <c r="T29" s="35"/>
      <c r="U29" s="35"/>
      <c r="V29" s="35">
        <v>11.473882</v>
      </c>
      <c r="W29" s="35">
        <v>0</v>
      </c>
      <c r="X29" s="35">
        <v>11.473882</v>
      </c>
      <c r="Y29" s="35">
        <v>0</v>
      </c>
      <c r="Z29" s="35">
        <v>0</v>
      </c>
      <c r="AA29" s="35">
        <v>0</v>
      </c>
      <c r="AB29" s="35">
        <v>11.473882</v>
      </c>
      <c r="AC29" s="34" t="s">
        <v>92</v>
      </c>
      <c r="AD29" s="33"/>
      <c r="AE29" s="33"/>
      <c r="AF29" s="32" t="s">
        <v>100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904</v>
      </c>
      <c r="BB29" s="31">
        <v>0</v>
      </c>
      <c r="BC29" s="31">
        <v>904</v>
      </c>
      <c r="BD29" s="31">
        <v>2233.5</v>
      </c>
      <c r="BE29" s="31">
        <v>0</v>
      </c>
      <c r="BF29" s="31">
        <v>20.5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31">
        <v>0</v>
      </c>
      <c r="BU29" s="31">
        <v>0</v>
      </c>
      <c r="BV29" s="31">
        <v>0</v>
      </c>
      <c r="BW29" s="31">
        <v>0</v>
      </c>
      <c r="BX29" s="31">
        <v>0</v>
      </c>
      <c r="BY29" s="31">
        <v>0</v>
      </c>
    </row>
    <row r="30" spans="1:77">
      <c r="A30" s="23">
        <v>2012</v>
      </c>
      <c r="B30" s="23">
        <v>2171</v>
      </c>
      <c r="C30" s="23" t="s">
        <v>117</v>
      </c>
      <c r="D30" s="23" t="s">
        <v>118</v>
      </c>
      <c r="E30" s="23" t="s">
        <v>88</v>
      </c>
      <c r="F30" s="23" t="s">
        <v>95</v>
      </c>
      <c r="G30" s="22" t="s">
        <v>90</v>
      </c>
      <c r="H30" s="38">
        <v>38491</v>
      </c>
      <c r="I30" s="38">
        <v>40816</v>
      </c>
      <c r="J30" s="22" t="s">
        <v>93</v>
      </c>
      <c r="K30" s="37"/>
      <c r="L30" s="35"/>
      <c r="M30" s="35">
        <v>31</v>
      </c>
      <c r="N30" s="35">
        <v>0</v>
      </c>
      <c r="O30" s="35">
        <v>31</v>
      </c>
      <c r="P30" s="35">
        <v>0</v>
      </c>
      <c r="Q30" s="35">
        <v>6.9</v>
      </c>
      <c r="R30" s="35">
        <v>11.1</v>
      </c>
      <c r="S30" s="35">
        <v>49</v>
      </c>
      <c r="T30" s="35"/>
      <c r="U30" s="35"/>
      <c r="V30" s="35">
        <v>12.99</v>
      </c>
      <c r="W30" s="35">
        <v>0</v>
      </c>
      <c r="X30" s="35">
        <v>12.99</v>
      </c>
      <c r="Y30" s="35">
        <v>0</v>
      </c>
      <c r="Z30" s="35">
        <v>8.6</v>
      </c>
      <c r="AA30" s="35">
        <v>0</v>
      </c>
      <c r="AB30" s="35">
        <v>21.59</v>
      </c>
      <c r="AC30" s="34" t="s">
        <v>92</v>
      </c>
      <c r="AD30" s="33"/>
      <c r="AE30" s="33"/>
      <c r="AF30" s="32" t="s">
        <v>92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</row>
    <row r="31" spans="1:77">
      <c r="A31" s="23">
        <v>2012</v>
      </c>
      <c r="B31" s="23">
        <v>2234</v>
      </c>
      <c r="C31" s="23" t="s">
        <v>119</v>
      </c>
      <c r="D31" s="23" t="s">
        <v>120</v>
      </c>
      <c r="E31" s="23" t="s">
        <v>88</v>
      </c>
      <c r="F31" s="23" t="s">
        <v>95</v>
      </c>
      <c r="G31" s="22" t="s">
        <v>90</v>
      </c>
      <c r="H31" s="38">
        <v>38832</v>
      </c>
      <c r="I31" s="38">
        <v>41151</v>
      </c>
      <c r="J31" s="22" t="s">
        <v>93</v>
      </c>
      <c r="K31" s="37"/>
      <c r="L31" s="35"/>
      <c r="M31" s="35">
        <v>42</v>
      </c>
      <c r="N31" s="35">
        <v>0</v>
      </c>
      <c r="O31" s="35">
        <v>42</v>
      </c>
      <c r="P31" s="35">
        <v>0</v>
      </c>
      <c r="Q31" s="35">
        <v>15.4</v>
      </c>
      <c r="R31" s="35">
        <v>3</v>
      </c>
      <c r="S31" s="35">
        <v>60.4</v>
      </c>
      <c r="T31" s="35"/>
      <c r="U31" s="35"/>
      <c r="V31" s="35">
        <v>44.664999999999999</v>
      </c>
      <c r="W31" s="35">
        <v>0</v>
      </c>
      <c r="X31" s="35">
        <v>44.664999999999999</v>
      </c>
      <c r="Y31" s="35">
        <v>0</v>
      </c>
      <c r="Z31" s="35">
        <v>12.363</v>
      </c>
      <c r="AA31" s="35">
        <v>3.4670000000000001</v>
      </c>
      <c r="AB31" s="35">
        <v>60.494999999999997</v>
      </c>
      <c r="AC31" s="34" t="s">
        <v>92</v>
      </c>
      <c r="AD31" s="33"/>
      <c r="AE31" s="33"/>
      <c r="AF31" s="32" t="s">
        <v>100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1">
        <v>0</v>
      </c>
      <c r="AP31" s="31">
        <v>0</v>
      </c>
      <c r="AQ31" s="45">
        <v>5562</v>
      </c>
      <c r="AR31" s="31">
        <v>0</v>
      </c>
      <c r="AS31" s="31">
        <v>233</v>
      </c>
      <c r="AT31" s="31">
        <v>0</v>
      </c>
      <c r="AU31" s="31">
        <v>233</v>
      </c>
      <c r="AV31" s="31">
        <v>233</v>
      </c>
      <c r="AW31" s="31">
        <v>0</v>
      </c>
      <c r="AX31" s="31">
        <v>0</v>
      </c>
      <c r="AY31" s="31">
        <v>0</v>
      </c>
      <c r="AZ31" s="31">
        <v>0</v>
      </c>
      <c r="BA31" s="31">
        <v>27933</v>
      </c>
      <c r="BB31" s="31">
        <v>27933</v>
      </c>
      <c r="BC31" s="31">
        <v>0</v>
      </c>
      <c r="BD31" s="31">
        <v>0</v>
      </c>
      <c r="BE31" s="31">
        <v>0</v>
      </c>
      <c r="BF31" s="31">
        <v>0</v>
      </c>
      <c r="BG31" s="31">
        <v>7683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31">
        <v>0</v>
      </c>
      <c r="BU31" s="31">
        <v>0</v>
      </c>
      <c r="BV31" s="31">
        <v>0</v>
      </c>
      <c r="BW31" s="31">
        <v>0</v>
      </c>
      <c r="BX31" s="31">
        <v>0</v>
      </c>
      <c r="BY31" s="31">
        <v>0</v>
      </c>
    </row>
    <row r="32" spans="1:77">
      <c r="A32" s="23">
        <v>2012</v>
      </c>
      <c r="B32" s="23">
        <v>2134</v>
      </c>
      <c r="C32" s="23" t="s">
        <v>121</v>
      </c>
      <c r="D32" s="23" t="s">
        <v>122</v>
      </c>
      <c r="E32" s="23" t="s">
        <v>88</v>
      </c>
      <c r="F32" s="23" t="s">
        <v>95</v>
      </c>
      <c r="G32" s="22" t="s">
        <v>90</v>
      </c>
      <c r="H32" s="38">
        <v>38335</v>
      </c>
      <c r="I32" s="38">
        <v>41106</v>
      </c>
      <c r="J32" s="22" t="s">
        <v>93</v>
      </c>
      <c r="K32" s="37"/>
      <c r="L32" s="35"/>
      <c r="M32" s="35">
        <v>41</v>
      </c>
      <c r="N32" s="35">
        <v>0</v>
      </c>
      <c r="O32" s="35">
        <v>41</v>
      </c>
      <c r="P32" s="35">
        <v>0</v>
      </c>
      <c r="Q32" s="35">
        <v>8.8000000000000007</v>
      </c>
      <c r="R32" s="35">
        <v>8.8000000000000007</v>
      </c>
      <c r="S32" s="35">
        <v>58.599999999999994</v>
      </c>
      <c r="T32" s="35"/>
      <c r="U32" s="35"/>
      <c r="V32" s="35">
        <v>28.114999999999998</v>
      </c>
      <c r="W32" s="35">
        <v>0</v>
      </c>
      <c r="X32" s="35">
        <v>28.114999999999998</v>
      </c>
      <c r="Y32" s="35">
        <v>0</v>
      </c>
      <c r="Z32" s="35">
        <v>7.8280000000000003</v>
      </c>
      <c r="AA32" s="35">
        <v>6.4530000000000003</v>
      </c>
      <c r="AB32" s="35">
        <v>42.396000000000001</v>
      </c>
      <c r="AC32" s="34" t="s">
        <v>92</v>
      </c>
      <c r="AD32" s="33"/>
      <c r="AE32" s="33"/>
      <c r="AF32" s="32" t="s">
        <v>100</v>
      </c>
      <c r="AG32" s="13">
        <v>0</v>
      </c>
      <c r="AH32" s="13">
        <v>0</v>
      </c>
      <c r="AI32" s="13">
        <v>0</v>
      </c>
      <c r="AJ32" s="13">
        <v>581</v>
      </c>
      <c r="AK32" s="13">
        <v>581</v>
      </c>
      <c r="AL32" s="13">
        <v>0</v>
      </c>
      <c r="AM32" s="13">
        <v>0</v>
      </c>
      <c r="AN32" s="13">
        <v>0</v>
      </c>
      <c r="AO32" s="31">
        <v>29</v>
      </c>
      <c r="AP32" s="31">
        <v>0</v>
      </c>
      <c r="AQ32" s="31">
        <v>4303</v>
      </c>
      <c r="AR32" s="31">
        <v>0</v>
      </c>
      <c r="AS32" s="31">
        <v>125</v>
      </c>
      <c r="AT32" s="31">
        <v>0</v>
      </c>
      <c r="AU32" s="31">
        <v>125</v>
      </c>
      <c r="AV32" s="31">
        <v>125</v>
      </c>
      <c r="AW32" s="31">
        <v>0</v>
      </c>
      <c r="AX32" s="31">
        <v>0</v>
      </c>
      <c r="AY32" s="31">
        <v>0</v>
      </c>
      <c r="AZ32" s="31">
        <v>0</v>
      </c>
      <c r="BA32" s="31">
        <v>21906</v>
      </c>
      <c r="BB32" s="31">
        <v>21906</v>
      </c>
      <c r="BC32" s="31">
        <v>0</v>
      </c>
      <c r="BD32" s="31">
        <v>0</v>
      </c>
      <c r="BE32" s="31">
        <v>0</v>
      </c>
      <c r="BF32" s="31">
        <v>47</v>
      </c>
      <c r="BG32" s="31">
        <v>27654</v>
      </c>
      <c r="BH32" s="31">
        <v>0</v>
      </c>
      <c r="BI32" s="31">
        <v>161525</v>
      </c>
      <c r="BJ32" s="31">
        <v>111452.24999999999</v>
      </c>
      <c r="BK32" s="31">
        <v>50072.750000000015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</row>
    <row r="33" spans="1:77">
      <c r="A33" s="23">
        <v>2012</v>
      </c>
      <c r="B33" s="23">
        <v>2340</v>
      </c>
      <c r="C33" s="23" t="s">
        <v>123</v>
      </c>
      <c r="D33" s="23" t="s">
        <v>124</v>
      </c>
      <c r="E33" s="23" t="s">
        <v>88</v>
      </c>
      <c r="F33" s="23" t="s">
        <v>89</v>
      </c>
      <c r="G33" s="22" t="s">
        <v>90</v>
      </c>
      <c r="H33" s="38">
        <v>39294</v>
      </c>
      <c r="I33" s="38">
        <v>40736</v>
      </c>
      <c r="J33" s="22" t="s">
        <v>91</v>
      </c>
      <c r="K33" s="37"/>
      <c r="L33" s="35"/>
      <c r="M33" s="35">
        <v>0</v>
      </c>
      <c r="N33" s="35">
        <v>400</v>
      </c>
      <c r="O33" s="35">
        <v>400</v>
      </c>
      <c r="P33" s="35">
        <v>0</v>
      </c>
      <c r="Q33" s="35">
        <v>0</v>
      </c>
      <c r="R33" s="35">
        <v>0</v>
      </c>
      <c r="S33" s="35">
        <v>400</v>
      </c>
      <c r="T33" s="35"/>
      <c r="U33" s="35"/>
      <c r="V33" s="35">
        <v>0</v>
      </c>
      <c r="W33" s="35">
        <v>400</v>
      </c>
      <c r="X33" s="35">
        <v>400</v>
      </c>
      <c r="Y33" s="35">
        <v>0</v>
      </c>
      <c r="Z33" s="35">
        <v>0</v>
      </c>
      <c r="AA33" s="35">
        <v>0</v>
      </c>
      <c r="AB33" s="35">
        <v>400</v>
      </c>
      <c r="AC33" s="34" t="s">
        <v>92</v>
      </c>
      <c r="AD33" s="33"/>
      <c r="AE33" s="33"/>
      <c r="AF33" s="32" t="s">
        <v>92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</row>
    <row r="34" spans="1:77">
      <c r="A34" s="23">
        <v>2012</v>
      </c>
      <c r="B34" s="23">
        <v>2019</v>
      </c>
      <c r="C34" s="23" t="s">
        <v>125</v>
      </c>
      <c r="D34" s="23" t="s">
        <v>126</v>
      </c>
      <c r="E34" s="23" t="s">
        <v>88</v>
      </c>
      <c r="F34" s="23" t="s">
        <v>95</v>
      </c>
      <c r="G34" s="22" t="s">
        <v>90</v>
      </c>
      <c r="H34" s="38">
        <v>37945</v>
      </c>
      <c r="I34" s="38">
        <v>40641</v>
      </c>
      <c r="J34" s="22" t="s">
        <v>91</v>
      </c>
      <c r="K34" s="37"/>
      <c r="L34" s="35"/>
      <c r="M34" s="35">
        <v>0</v>
      </c>
      <c r="N34" s="35">
        <v>185.7</v>
      </c>
      <c r="O34" s="35">
        <v>185.7</v>
      </c>
      <c r="P34" s="35">
        <v>0</v>
      </c>
      <c r="Q34" s="35">
        <v>81.599999999999994</v>
      </c>
      <c r="R34" s="35">
        <v>0</v>
      </c>
      <c r="S34" s="35">
        <v>267.29999999999995</v>
      </c>
      <c r="T34" s="35"/>
      <c r="U34" s="35"/>
      <c r="V34" s="35">
        <v>0</v>
      </c>
      <c r="W34" s="35">
        <v>113.6</v>
      </c>
      <c r="X34" s="35">
        <v>113.6</v>
      </c>
      <c r="Y34" s="35">
        <v>0</v>
      </c>
      <c r="Z34" s="35">
        <v>99.6</v>
      </c>
      <c r="AA34" s="35">
        <v>0</v>
      </c>
      <c r="AB34" s="35">
        <v>213.2</v>
      </c>
      <c r="AC34" s="34" t="s">
        <v>92</v>
      </c>
      <c r="AD34" s="33"/>
      <c r="AE34" s="33"/>
      <c r="AF34" s="32" t="s">
        <v>100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31">
        <v>0</v>
      </c>
      <c r="AP34" s="31">
        <v>0</v>
      </c>
      <c r="AQ34" s="31">
        <v>536457</v>
      </c>
      <c r="AR34" s="31">
        <v>0</v>
      </c>
      <c r="AS34" s="31">
        <v>656</v>
      </c>
      <c r="AT34" s="31">
        <v>230</v>
      </c>
      <c r="AU34" s="31">
        <v>426</v>
      </c>
      <c r="AV34" s="31">
        <v>656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11">
        <v>0</v>
      </c>
      <c r="BV34" s="31">
        <v>0</v>
      </c>
      <c r="BW34" s="31">
        <v>0</v>
      </c>
      <c r="BX34" s="31">
        <v>0</v>
      </c>
      <c r="BY34" s="31">
        <v>0</v>
      </c>
    </row>
    <row r="35" spans="1:77">
      <c r="A35" s="23">
        <v>2012</v>
      </c>
      <c r="B35" s="23">
        <v>2020</v>
      </c>
      <c r="C35" s="23" t="s">
        <v>125</v>
      </c>
      <c r="D35" s="23" t="s">
        <v>126</v>
      </c>
      <c r="E35" s="23" t="s">
        <v>88</v>
      </c>
      <c r="F35" s="23" t="s">
        <v>95</v>
      </c>
      <c r="G35" s="22" t="s">
        <v>90</v>
      </c>
      <c r="H35" s="38">
        <v>37945</v>
      </c>
      <c r="I35" s="38">
        <v>40359</v>
      </c>
      <c r="J35" s="22" t="s">
        <v>93</v>
      </c>
      <c r="K35" s="37"/>
      <c r="L35" s="35"/>
      <c r="M35" s="35">
        <v>1</v>
      </c>
      <c r="N35" s="35">
        <v>0</v>
      </c>
      <c r="O35" s="35">
        <v>1</v>
      </c>
      <c r="P35" s="35">
        <v>0</v>
      </c>
      <c r="Q35" s="35">
        <v>0</v>
      </c>
      <c r="R35" s="35">
        <v>0</v>
      </c>
      <c r="S35" s="35">
        <v>1</v>
      </c>
      <c r="T35" s="35"/>
      <c r="U35" s="35"/>
      <c r="V35" s="35">
        <v>0.439</v>
      </c>
      <c r="W35" s="35">
        <v>0</v>
      </c>
      <c r="X35" s="35">
        <v>0.439</v>
      </c>
      <c r="Y35" s="35">
        <v>0</v>
      </c>
      <c r="Z35" s="35">
        <v>0</v>
      </c>
      <c r="AA35" s="35">
        <v>0</v>
      </c>
      <c r="AB35" s="35">
        <v>0.439</v>
      </c>
      <c r="AC35" s="34" t="s">
        <v>92</v>
      </c>
      <c r="AD35" s="33"/>
      <c r="AE35" s="33"/>
      <c r="AF35" s="32" t="s">
        <v>92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</row>
    <row r="36" spans="1:77">
      <c r="A36" s="23">
        <v>2012</v>
      </c>
      <c r="B36" s="23">
        <v>2060</v>
      </c>
      <c r="C36" s="23" t="s">
        <v>127</v>
      </c>
      <c r="D36" s="23" t="s">
        <v>128</v>
      </c>
      <c r="E36" s="23" t="s">
        <v>88</v>
      </c>
      <c r="F36" s="23" t="s">
        <v>95</v>
      </c>
      <c r="G36" s="22" t="s">
        <v>90</v>
      </c>
      <c r="H36" s="38">
        <v>37973</v>
      </c>
      <c r="I36" s="38">
        <v>40178</v>
      </c>
      <c r="J36" s="22" t="s">
        <v>93</v>
      </c>
      <c r="K36" s="37"/>
      <c r="L36" s="35"/>
      <c r="M36" s="35">
        <v>45</v>
      </c>
      <c r="N36" s="35">
        <v>0</v>
      </c>
      <c r="O36" s="35">
        <v>45</v>
      </c>
      <c r="P36" s="35">
        <v>0</v>
      </c>
      <c r="Q36" s="35">
        <v>28.3</v>
      </c>
      <c r="R36" s="35">
        <v>10.3</v>
      </c>
      <c r="S36" s="35">
        <v>83.6</v>
      </c>
      <c r="T36" s="35"/>
      <c r="U36" s="35"/>
      <c r="V36" s="35">
        <v>24.48</v>
      </c>
      <c r="W36" s="35">
        <v>0</v>
      </c>
      <c r="X36" s="35">
        <v>24.48</v>
      </c>
      <c r="Y36" s="35">
        <v>0</v>
      </c>
      <c r="Z36" s="35">
        <v>54.8</v>
      </c>
      <c r="AA36" s="35">
        <v>8.5</v>
      </c>
      <c r="AB36" s="35">
        <v>87.78</v>
      </c>
      <c r="AC36" s="34" t="s">
        <v>92</v>
      </c>
      <c r="AD36" s="33"/>
      <c r="AE36" s="33"/>
      <c r="AF36" s="32" t="s">
        <v>100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126914</v>
      </c>
      <c r="BB36" s="31">
        <v>0</v>
      </c>
      <c r="BC36" s="31">
        <v>126914</v>
      </c>
      <c r="BD36" s="31">
        <v>10467</v>
      </c>
      <c r="BE36" s="31">
        <v>570000</v>
      </c>
      <c r="BF36" s="31">
        <v>518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44">
        <v>0</v>
      </c>
      <c r="BN36" s="11">
        <v>0</v>
      </c>
      <c r="BO36" s="11">
        <v>0</v>
      </c>
      <c r="BP36" s="31">
        <v>0</v>
      </c>
      <c r="BQ36" s="31">
        <v>0</v>
      </c>
      <c r="BR36" s="31">
        <v>0</v>
      </c>
      <c r="BS36" s="31">
        <v>0</v>
      </c>
      <c r="BT36" s="43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</row>
    <row r="37" spans="1:77">
      <c r="A37" s="23">
        <v>2012</v>
      </c>
      <c r="B37" s="23">
        <v>2061</v>
      </c>
      <c r="C37" s="23" t="s">
        <v>127</v>
      </c>
      <c r="D37" s="23" t="s">
        <v>128</v>
      </c>
      <c r="E37" s="23" t="s">
        <v>88</v>
      </c>
      <c r="F37" s="23" t="s">
        <v>95</v>
      </c>
      <c r="G37" s="22" t="s">
        <v>90</v>
      </c>
      <c r="H37" s="38">
        <v>37973</v>
      </c>
      <c r="I37" s="38">
        <v>40178</v>
      </c>
      <c r="J37" s="22" t="s">
        <v>91</v>
      </c>
      <c r="K37" s="37"/>
      <c r="L37" s="35"/>
      <c r="M37" s="35">
        <v>0</v>
      </c>
      <c r="N37" s="35">
        <v>45</v>
      </c>
      <c r="O37" s="35">
        <v>45</v>
      </c>
      <c r="P37" s="35">
        <v>0</v>
      </c>
      <c r="Q37" s="35">
        <v>0</v>
      </c>
      <c r="R37" s="35">
        <v>0</v>
      </c>
      <c r="S37" s="35">
        <v>45</v>
      </c>
      <c r="T37" s="35"/>
      <c r="U37" s="35"/>
      <c r="V37" s="35">
        <v>0</v>
      </c>
      <c r="W37" s="35">
        <v>25.34</v>
      </c>
      <c r="X37" s="35">
        <v>25.34</v>
      </c>
      <c r="Y37" s="35">
        <v>0</v>
      </c>
      <c r="Z37" s="35">
        <v>0</v>
      </c>
      <c r="AA37" s="35">
        <v>0</v>
      </c>
      <c r="AB37" s="35">
        <v>25.34</v>
      </c>
      <c r="AC37" s="34" t="s">
        <v>92</v>
      </c>
      <c r="AD37" s="33"/>
      <c r="AE37" s="33"/>
      <c r="AF37" s="32" t="s">
        <v>92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42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</row>
    <row r="38" spans="1:77">
      <c r="A38" s="23">
        <v>2012</v>
      </c>
      <c r="B38" s="23">
        <v>2103</v>
      </c>
      <c r="C38" s="23" t="s">
        <v>129</v>
      </c>
      <c r="D38" s="23" t="s">
        <v>130</v>
      </c>
      <c r="E38" s="23" t="s">
        <v>88</v>
      </c>
      <c r="F38" s="23" t="s">
        <v>95</v>
      </c>
      <c r="G38" s="22" t="s">
        <v>90</v>
      </c>
      <c r="H38" s="38">
        <v>38309</v>
      </c>
      <c r="I38" s="41">
        <v>40816</v>
      </c>
      <c r="J38" s="22" t="s">
        <v>91</v>
      </c>
      <c r="K38" s="37"/>
      <c r="L38" s="35"/>
      <c r="M38" s="35">
        <v>0</v>
      </c>
      <c r="N38" s="35">
        <v>296.2</v>
      </c>
      <c r="O38" s="35">
        <v>296.2</v>
      </c>
      <c r="P38" s="35">
        <v>0</v>
      </c>
      <c r="Q38" s="35">
        <v>122.4</v>
      </c>
      <c r="R38" s="35">
        <v>0</v>
      </c>
      <c r="S38" s="35">
        <v>418.6</v>
      </c>
      <c r="T38" s="35"/>
      <c r="U38" s="35"/>
      <c r="V38" s="35">
        <v>0</v>
      </c>
      <c r="W38" s="35">
        <v>199.58</v>
      </c>
      <c r="X38" s="35">
        <v>199.58</v>
      </c>
      <c r="Y38" s="35">
        <v>0</v>
      </c>
      <c r="Z38" s="35">
        <v>98.6</v>
      </c>
      <c r="AA38" s="35">
        <v>0</v>
      </c>
      <c r="AB38" s="35">
        <v>298.18</v>
      </c>
      <c r="AC38" s="34" t="s">
        <v>92</v>
      </c>
      <c r="AD38" s="33"/>
      <c r="AE38" s="33"/>
      <c r="AF38" s="32" t="s">
        <v>100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31">
        <v>0</v>
      </c>
      <c r="AP38" s="31">
        <v>0</v>
      </c>
      <c r="AQ38" s="31">
        <v>1592345</v>
      </c>
      <c r="AR38" s="31">
        <v>0</v>
      </c>
      <c r="AS38" s="31">
        <v>762.7</v>
      </c>
      <c r="AT38" s="31">
        <v>176</v>
      </c>
      <c r="AU38" s="31">
        <v>586.70000000000005</v>
      </c>
      <c r="AV38" s="31">
        <v>762.7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</row>
    <row r="39" spans="1:77">
      <c r="A39" s="23">
        <v>2012</v>
      </c>
      <c r="B39" s="23">
        <v>2104</v>
      </c>
      <c r="C39" s="23" t="s">
        <v>129</v>
      </c>
      <c r="D39" s="23" t="s">
        <v>130</v>
      </c>
      <c r="E39" s="23" t="s">
        <v>88</v>
      </c>
      <c r="F39" s="23" t="s">
        <v>95</v>
      </c>
      <c r="G39" s="22" t="s">
        <v>90</v>
      </c>
      <c r="H39" s="38">
        <v>38309</v>
      </c>
      <c r="I39" s="41">
        <v>40654</v>
      </c>
      <c r="J39" s="22" t="s">
        <v>93</v>
      </c>
      <c r="K39" s="37"/>
      <c r="L39" s="35"/>
      <c r="M39" s="35">
        <v>5</v>
      </c>
      <c r="N39" s="35">
        <v>0</v>
      </c>
      <c r="O39" s="35">
        <v>5</v>
      </c>
      <c r="P39" s="35">
        <v>0</v>
      </c>
      <c r="Q39" s="35">
        <v>0</v>
      </c>
      <c r="R39" s="35">
        <v>0</v>
      </c>
      <c r="S39" s="35">
        <v>5</v>
      </c>
      <c r="T39" s="35"/>
      <c r="U39" s="35"/>
      <c r="V39" s="35">
        <v>2.29</v>
      </c>
      <c r="W39" s="35">
        <v>0</v>
      </c>
      <c r="X39" s="35">
        <v>2.29</v>
      </c>
      <c r="Y39" s="35">
        <v>0</v>
      </c>
      <c r="Z39" s="35">
        <v>0</v>
      </c>
      <c r="AA39" s="35">
        <v>0</v>
      </c>
      <c r="AB39" s="35">
        <v>2.29</v>
      </c>
      <c r="AC39" s="34" t="s">
        <v>92</v>
      </c>
      <c r="AD39" s="33"/>
      <c r="AE39" s="33"/>
      <c r="AF39" s="32" t="s">
        <v>92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</row>
    <row r="40" spans="1:77">
      <c r="A40" s="23">
        <v>2012</v>
      </c>
      <c r="B40" s="23">
        <v>2213</v>
      </c>
      <c r="C40" s="23" t="s">
        <v>131</v>
      </c>
      <c r="D40" s="23" t="s">
        <v>132</v>
      </c>
      <c r="E40" s="23" t="s">
        <v>88</v>
      </c>
      <c r="F40" s="23" t="s">
        <v>133</v>
      </c>
      <c r="G40" s="22" t="s">
        <v>90</v>
      </c>
      <c r="H40" s="38">
        <v>38699</v>
      </c>
      <c r="I40" s="38">
        <v>41530</v>
      </c>
      <c r="J40" s="22" t="s">
        <v>93</v>
      </c>
      <c r="K40" s="37"/>
      <c r="L40" s="35"/>
      <c r="M40" s="35">
        <v>220</v>
      </c>
      <c r="N40" s="35">
        <v>0</v>
      </c>
      <c r="O40" s="35">
        <v>220</v>
      </c>
      <c r="P40" s="35">
        <v>0</v>
      </c>
      <c r="Q40" s="35">
        <v>74.2</v>
      </c>
      <c r="R40" s="35">
        <v>0</v>
      </c>
      <c r="S40" s="35">
        <v>294.2</v>
      </c>
      <c r="T40" s="35"/>
      <c r="U40" s="35"/>
      <c r="V40" s="35">
        <v>250.417</v>
      </c>
      <c r="W40" s="35">
        <v>0</v>
      </c>
      <c r="X40" s="35">
        <v>250.417</v>
      </c>
      <c r="Y40" s="35">
        <v>0</v>
      </c>
      <c r="Z40" s="35">
        <v>69.400000000000006</v>
      </c>
      <c r="AA40" s="35">
        <v>0</v>
      </c>
      <c r="AB40" s="35">
        <v>319.81700000000001</v>
      </c>
      <c r="AC40" s="34" t="s">
        <v>100</v>
      </c>
      <c r="AD40" s="33"/>
      <c r="AE40" s="33"/>
      <c r="AF40" s="32" t="s">
        <v>100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31">
        <v>0</v>
      </c>
      <c r="AP40" s="31">
        <v>0</v>
      </c>
      <c r="AQ40" s="31">
        <v>1527882.0000000012</v>
      </c>
      <c r="AR40" s="31">
        <v>0</v>
      </c>
      <c r="AS40" s="31">
        <v>793</v>
      </c>
      <c r="AT40" s="31">
        <v>301</v>
      </c>
      <c r="AU40" s="31">
        <v>492</v>
      </c>
      <c r="AV40" s="31">
        <v>584.44100000000003</v>
      </c>
      <c r="AW40" s="31">
        <v>208.55899999999997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</row>
    <row r="41" spans="1:77">
      <c r="A41" s="23">
        <v>2012</v>
      </c>
      <c r="B41" s="23" t="s">
        <v>134</v>
      </c>
      <c r="C41" s="23" t="s">
        <v>131</v>
      </c>
      <c r="D41" s="23" t="s">
        <v>132</v>
      </c>
      <c r="E41" s="23" t="s">
        <v>88</v>
      </c>
      <c r="F41" s="23" t="s">
        <v>95</v>
      </c>
      <c r="G41" s="22" t="s">
        <v>90</v>
      </c>
      <c r="H41" s="38">
        <v>38699</v>
      </c>
      <c r="I41" s="38">
        <v>41530</v>
      </c>
      <c r="J41" s="22" t="s">
        <v>135</v>
      </c>
      <c r="K41" s="37"/>
      <c r="L41" s="35"/>
      <c r="M41" s="35">
        <v>0</v>
      </c>
      <c r="N41" s="35">
        <v>0</v>
      </c>
      <c r="O41" s="35">
        <v>0</v>
      </c>
      <c r="P41" s="35">
        <v>80</v>
      </c>
      <c r="Q41" s="35">
        <v>0</v>
      </c>
      <c r="R41" s="35">
        <v>0</v>
      </c>
      <c r="S41" s="35">
        <v>80</v>
      </c>
      <c r="T41" s="35"/>
      <c r="U41" s="35"/>
      <c r="V41" s="35">
        <v>0</v>
      </c>
      <c r="W41" s="35">
        <v>0</v>
      </c>
      <c r="X41" s="35">
        <v>0</v>
      </c>
      <c r="Y41" s="35">
        <v>128.38300000000001</v>
      </c>
      <c r="Z41" s="35">
        <v>0</v>
      </c>
      <c r="AA41" s="35">
        <v>0</v>
      </c>
      <c r="AB41" s="35">
        <v>128.38300000000001</v>
      </c>
      <c r="AC41" s="34" t="s">
        <v>100</v>
      </c>
      <c r="AD41" s="33" t="s">
        <v>136</v>
      </c>
      <c r="AE41" s="33" t="s">
        <v>88</v>
      </c>
      <c r="AF41" s="32" t="s">
        <v>92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0</v>
      </c>
      <c r="BS41" s="31">
        <v>0</v>
      </c>
      <c r="BT41" s="31">
        <v>0</v>
      </c>
      <c r="BU41" s="31">
        <v>0</v>
      </c>
      <c r="BV41" s="31">
        <v>0</v>
      </c>
      <c r="BW41" s="31">
        <v>0</v>
      </c>
      <c r="BX41" s="31">
        <v>0</v>
      </c>
      <c r="BY41" s="31">
        <v>0</v>
      </c>
    </row>
    <row r="42" spans="1:77">
      <c r="A42" s="23">
        <v>2012</v>
      </c>
      <c r="B42" s="23" t="s">
        <v>134</v>
      </c>
      <c r="C42" s="23" t="s">
        <v>137</v>
      </c>
      <c r="D42" s="23" t="s">
        <v>132</v>
      </c>
      <c r="E42" s="23" t="s">
        <v>88</v>
      </c>
      <c r="F42" s="23" t="s">
        <v>95</v>
      </c>
      <c r="G42" s="22" t="s">
        <v>90</v>
      </c>
      <c r="H42" s="38">
        <v>39059</v>
      </c>
      <c r="I42" s="38">
        <v>41530</v>
      </c>
      <c r="J42" s="22" t="s">
        <v>135</v>
      </c>
      <c r="K42" s="37"/>
      <c r="L42" s="18"/>
      <c r="M42" s="18">
        <v>0</v>
      </c>
      <c r="N42" s="18">
        <v>0</v>
      </c>
      <c r="O42" s="35">
        <v>0</v>
      </c>
      <c r="P42" s="18">
        <v>27.5</v>
      </c>
      <c r="Q42" s="18">
        <v>0</v>
      </c>
      <c r="R42" s="35">
        <v>0</v>
      </c>
      <c r="S42" s="35">
        <v>27.5</v>
      </c>
      <c r="T42" s="35"/>
      <c r="U42" s="36"/>
      <c r="V42" s="36">
        <v>0</v>
      </c>
      <c r="W42" s="36">
        <v>0</v>
      </c>
      <c r="X42" s="35">
        <v>0</v>
      </c>
      <c r="Y42" s="36">
        <v>0</v>
      </c>
      <c r="Z42" s="36">
        <v>0</v>
      </c>
      <c r="AA42" s="36">
        <v>0</v>
      </c>
      <c r="AB42" s="35">
        <v>0</v>
      </c>
      <c r="AC42" s="34" t="s">
        <v>100</v>
      </c>
      <c r="AD42" s="33"/>
      <c r="AE42" s="33"/>
      <c r="AF42" s="32" t="s">
        <v>92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31">
        <v>0</v>
      </c>
      <c r="AP42" s="31">
        <v>0</v>
      </c>
      <c r="AQ42" s="11">
        <v>0</v>
      </c>
      <c r="AR42" s="31">
        <v>0</v>
      </c>
      <c r="AS42" s="11">
        <v>0</v>
      </c>
      <c r="AT42" s="11">
        <v>0</v>
      </c>
      <c r="AU42" s="1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0</v>
      </c>
      <c r="BX42" s="31">
        <v>0</v>
      </c>
      <c r="BY42" s="31">
        <v>0</v>
      </c>
    </row>
    <row r="43" spans="1:77">
      <c r="A43" s="23">
        <v>2012</v>
      </c>
      <c r="B43" s="23" t="s">
        <v>134</v>
      </c>
      <c r="C43" s="23" t="s">
        <v>137</v>
      </c>
      <c r="D43" s="23" t="s">
        <v>132</v>
      </c>
      <c r="E43" s="23" t="s">
        <v>88</v>
      </c>
      <c r="F43" s="23" t="s">
        <v>95</v>
      </c>
      <c r="G43" s="22" t="s">
        <v>90</v>
      </c>
      <c r="H43" s="38">
        <v>39360</v>
      </c>
      <c r="I43" s="38">
        <v>41530</v>
      </c>
      <c r="J43" s="22" t="s">
        <v>135</v>
      </c>
      <c r="K43" s="37"/>
      <c r="L43" s="18"/>
      <c r="M43" s="18">
        <v>0</v>
      </c>
      <c r="N43" s="18">
        <v>0</v>
      </c>
      <c r="O43" s="35">
        <v>0</v>
      </c>
      <c r="P43" s="18">
        <v>30</v>
      </c>
      <c r="Q43" s="18">
        <v>0</v>
      </c>
      <c r="R43" s="35">
        <v>0</v>
      </c>
      <c r="S43" s="35">
        <v>30</v>
      </c>
      <c r="T43" s="35"/>
      <c r="U43" s="36"/>
      <c r="V43" s="36">
        <v>0</v>
      </c>
      <c r="W43" s="36">
        <v>0</v>
      </c>
      <c r="X43" s="35">
        <v>0</v>
      </c>
      <c r="Y43" s="36">
        <v>0</v>
      </c>
      <c r="Z43" s="36">
        <v>0</v>
      </c>
      <c r="AA43" s="36">
        <v>0</v>
      </c>
      <c r="AB43" s="35">
        <v>0</v>
      </c>
      <c r="AC43" s="34" t="s">
        <v>100</v>
      </c>
      <c r="AD43" s="33"/>
      <c r="AE43" s="33"/>
      <c r="AF43" s="32" t="s">
        <v>92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31">
        <v>0</v>
      </c>
      <c r="AP43" s="31">
        <v>0</v>
      </c>
      <c r="AQ43" s="31">
        <v>0</v>
      </c>
      <c r="AR43" s="31">
        <v>0</v>
      </c>
      <c r="AS43" s="40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31">
        <v>0</v>
      </c>
      <c r="BV43" s="31">
        <v>0</v>
      </c>
      <c r="BW43" s="31">
        <v>0</v>
      </c>
      <c r="BX43" s="31">
        <v>0</v>
      </c>
      <c r="BY43" s="31">
        <v>0</v>
      </c>
    </row>
    <row r="44" spans="1:77">
      <c r="A44" s="23">
        <v>2012</v>
      </c>
      <c r="B44" s="23" t="s">
        <v>138</v>
      </c>
      <c r="C44" s="23" t="s">
        <v>131</v>
      </c>
      <c r="D44" s="23" t="s">
        <v>132</v>
      </c>
      <c r="E44" s="23" t="s">
        <v>88</v>
      </c>
      <c r="F44" s="23" t="s">
        <v>95</v>
      </c>
      <c r="G44" s="22" t="s">
        <v>90</v>
      </c>
      <c r="H44" s="38">
        <v>38699</v>
      </c>
      <c r="I44" s="38">
        <v>40897</v>
      </c>
      <c r="J44" s="22" t="s">
        <v>135</v>
      </c>
      <c r="K44" s="37"/>
      <c r="L44" s="18"/>
      <c r="M44" s="18">
        <v>0</v>
      </c>
      <c r="N44" s="18">
        <v>0</v>
      </c>
      <c r="O44" s="35">
        <v>0</v>
      </c>
      <c r="P44" s="18">
        <v>37.5</v>
      </c>
      <c r="Q44" s="18">
        <v>0</v>
      </c>
      <c r="R44" s="18">
        <v>0</v>
      </c>
      <c r="S44" s="35">
        <v>37.5</v>
      </c>
      <c r="T44" s="35"/>
      <c r="U44" s="39"/>
      <c r="V44" s="39">
        <v>0</v>
      </c>
      <c r="W44" s="39">
        <v>0</v>
      </c>
      <c r="X44" s="35">
        <v>0</v>
      </c>
      <c r="Y44" s="39">
        <v>32.378999999999998</v>
      </c>
      <c r="Z44" s="39">
        <v>0</v>
      </c>
      <c r="AA44" s="39">
        <v>0</v>
      </c>
      <c r="AB44" s="35">
        <v>32.378999999999998</v>
      </c>
      <c r="AC44" s="34" t="s">
        <v>100</v>
      </c>
      <c r="AD44" s="33" t="s">
        <v>139</v>
      </c>
      <c r="AE44" s="33" t="s">
        <v>103</v>
      </c>
      <c r="AF44" s="32" t="s">
        <v>92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1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</v>
      </c>
      <c r="BT44" s="31">
        <v>0</v>
      </c>
      <c r="BU44" s="31">
        <v>0</v>
      </c>
      <c r="BV44" s="31">
        <v>0</v>
      </c>
      <c r="BW44" s="31">
        <v>0</v>
      </c>
      <c r="BX44" s="31">
        <v>0</v>
      </c>
      <c r="BY44" s="31">
        <v>0</v>
      </c>
    </row>
    <row r="45" spans="1:77">
      <c r="A45" s="23">
        <v>2012</v>
      </c>
      <c r="B45" s="23" t="s">
        <v>140</v>
      </c>
      <c r="C45" s="23" t="s">
        <v>141</v>
      </c>
      <c r="D45" s="23" t="s">
        <v>142</v>
      </c>
      <c r="E45" s="23" t="s">
        <v>88</v>
      </c>
      <c r="F45" s="23" t="s">
        <v>143</v>
      </c>
      <c r="G45" s="22" t="s">
        <v>144</v>
      </c>
      <c r="H45" s="38">
        <v>39070</v>
      </c>
      <c r="I45" s="38" t="s">
        <v>145</v>
      </c>
      <c r="J45" s="22" t="s">
        <v>91</v>
      </c>
      <c r="K45" s="37"/>
      <c r="L45" s="18"/>
      <c r="M45" s="18">
        <v>0</v>
      </c>
      <c r="N45" s="18">
        <v>65</v>
      </c>
      <c r="O45" s="35">
        <v>65</v>
      </c>
      <c r="P45" s="18">
        <v>0</v>
      </c>
      <c r="Q45" s="18">
        <v>0</v>
      </c>
      <c r="R45" s="18">
        <v>0</v>
      </c>
      <c r="S45" s="35">
        <v>65</v>
      </c>
      <c r="T45" s="35"/>
      <c r="U45" s="36"/>
      <c r="V45" s="36">
        <v>0</v>
      </c>
      <c r="W45" s="36">
        <v>65</v>
      </c>
      <c r="X45" s="35">
        <v>65</v>
      </c>
      <c r="Y45" s="36">
        <v>0</v>
      </c>
      <c r="Z45" s="36">
        <v>0</v>
      </c>
      <c r="AA45" s="36">
        <v>0</v>
      </c>
      <c r="AB45" s="35">
        <v>65</v>
      </c>
      <c r="AC45" s="34" t="s">
        <v>92</v>
      </c>
      <c r="AD45" s="33"/>
      <c r="AE45" s="33"/>
      <c r="AF45" s="32" t="s">
        <v>100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11">
        <v>0</v>
      </c>
      <c r="BJ45" s="11">
        <v>0</v>
      </c>
      <c r="BK45" s="11">
        <v>0</v>
      </c>
      <c r="BL45" s="31">
        <v>113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1">
        <v>0</v>
      </c>
      <c r="BT45" s="31">
        <v>0</v>
      </c>
      <c r="BU45" s="31">
        <v>0</v>
      </c>
      <c r="BV45" s="31">
        <v>0</v>
      </c>
      <c r="BW45" s="31">
        <v>0</v>
      </c>
      <c r="BX45" s="31">
        <v>0</v>
      </c>
      <c r="BY45" s="31">
        <v>0</v>
      </c>
    </row>
    <row r="46" spans="1:77">
      <c r="A46" s="23">
        <v>2013</v>
      </c>
      <c r="B46" s="23">
        <v>7265</v>
      </c>
      <c r="C46" s="23" t="s">
        <v>146</v>
      </c>
      <c r="D46" s="23" t="s">
        <v>147</v>
      </c>
      <c r="E46" s="23" t="s">
        <v>88</v>
      </c>
      <c r="F46" s="23" t="s">
        <v>148</v>
      </c>
      <c r="G46" s="22" t="s">
        <v>144</v>
      </c>
      <c r="H46" s="30">
        <v>39385</v>
      </c>
      <c r="I46" s="30" t="s">
        <v>145</v>
      </c>
      <c r="J46" s="20" t="s">
        <v>91</v>
      </c>
      <c r="K46" s="19"/>
      <c r="L46" s="27"/>
      <c r="M46" s="27">
        <v>0</v>
      </c>
      <c r="N46" s="18">
        <v>46.75</v>
      </c>
      <c r="O46" s="18">
        <v>46.75</v>
      </c>
      <c r="P46" s="26">
        <v>0</v>
      </c>
      <c r="Q46" s="26">
        <v>0</v>
      </c>
      <c r="R46" s="25">
        <v>0</v>
      </c>
      <c r="S46" s="24">
        <v>46.75</v>
      </c>
      <c r="T46" s="18"/>
      <c r="U46" s="17"/>
      <c r="V46" s="17">
        <v>0</v>
      </c>
      <c r="W46" s="17">
        <v>59.25</v>
      </c>
      <c r="X46" s="17">
        <v>59.25</v>
      </c>
      <c r="Y46" s="17">
        <v>0</v>
      </c>
      <c r="Z46" s="17">
        <v>0</v>
      </c>
      <c r="AA46" s="17">
        <v>0</v>
      </c>
      <c r="AB46" s="17">
        <v>59.25</v>
      </c>
      <c r="AC46" s="16" t="s">
        <v>92</v>
      </c>
      <c r="AD46" s="15"/>
      <c r="AE46" s="15"/>
      <c r="AF46" s="14" t="s">
        <v>100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186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2014</v>
      </c>
      <c r="B47" s="23">
        <v>2310</v>
      </c>
      <c r="C47" s="23" t="s">
        <v>149</v>
      </c>
      <c r="D47" s="23">
        <v>37188</v>
      </c>
      <c r="E47" s="23" t="s">
        <v>88</v>
      </c>
      <c r="F47" s="23" t="s">
        <v>95</v>
      </c>
      <c r="G47" s="22" t="s">
        <v>90</v>
      </c>
      <c r="H47" s="29">
        <v>39097</v>
      </c>
      <c r="I47" s="28">
        <v>41669</v>
      </c>
      <c r="J47" s="20" t="s">
        <v>93</v>
      </c>
      <c r="K47" s="19"/>
      <c r="L47" s="27"/>
      <c r="M47" s="27">
        <v>36</v>
      </c>
      <c r="N47" s="18">
        <v>0</v>
      </c>
      <c r="O47" s="18">
        <v>36</v>
      </c>
      <c r="P47" s="26">
        <v>0</v>
      </c>
      <c r="Q47" s="26">
        <v>3.36</v>
      </c>
      <c r="R47" s="25">
        <v>0.65</v>
      </c>
      <c r="S47" s="24">
        <v>40.01</v>
      </c>
      <c r="T47" s="18"/>
      <c r="U47" s="17"/>
      <c r="V47" s="17">
        <v>29.84</v>
      </c>
      <c r="W47" s="17">
        <v>0</v>
      </c>
      <c r="X47" s="17">
        <v>29.84</v>
      </c>
      <c r="Y47" s="17">
        <v>0</v>
      </c>
      <c r="Z47" s="17">
        <v>2.65</v>
      </c>
      <c r="AA47" s="17">
        <v>0.62</v>
      </c>
      <c r="AB47" s="17">
        <v>33.11</v>
      </c>
      <c r="AC47" s="16" t="s">
        <v>92</v>
      </c>
      <c r="AD47" s="15"/>
      <c r="AE47" s="15"/>
      <c r="AF47" s="14" t="s">
        <v>100</v>
      </c>
      <c r="AG47" s="13">
        <v>0</v>
      </c>
      <c r="AH47" s="13">
        <v>0</v>
      </c>
      <c r="AI47" s="12">
        <v>0</v>
      </c>
      <c r="AJ47" s="12">
        <v>7275</v>
      </c>
      <c r="AK47" s="12">
        <v>7275</v>
      </c>
      <c r="AL47" s="12">
        <v>0</v>
      </c>
      <c r="AM47" s="12">
        <v>0.113</v>
      </c>
      <c r="AN47" s="11">
        <v>0.113</v>
      </c>
      <c r="AO47" s="11">
        <v>0</v>
      </c>
      <c r="AP47" s="11">
        <v>0</v>
      </c>
      <c r="AQ47" s="11">
        <v>13190</v>
      </c>
      <c r="AR47" s="11">
        <v>0</v>
      </c>
      <c r="AS47" s="11">
        <v>377</v>
      </c>
      <c r="AT47" s="11">
        <v>377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15945</v>
      </c>
      <c r="BB47" s="11">
        <v>15945</v>
      </c>
      <c r="BC47" s="11">
        <v>0</v>
      </c>
      <c r="BD47" s="11">
        <v>14548</v>
      </c>
      <c r="BE47" s="11">
        <v>0</v>
      </c>
      <c r="BF47" s="11">
        <v>510</v>
      </c>
      <c r="BG47" s="11">
        <v>2015</v>
      </c>
      <c r="BH47" s="11">
        <v>2457</v>
      </c>
      <c r="BI47" s="11">
        <v>0</v>
      </c>
      <c r="BJ47" s="11">
        <v>0</v>
      </c>
      <c r="BK47" s="11">
        <v>0</v>
      </c>
      <c r="BL47" s="11">
        <v>0</v>
      </c>
      <c r="BM47" s="11">
        <v>1613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2014</v>
      </c>
      <c r="B48" s="23" t="s">
        <v>150</v>
      </c>
      <c r="C48" s="23" t="s">
        <v>151</v>
      </c>
      <c r="D48" s="23">
        <v>41666</v>
      </c>
      <c r="E48" s="23" t="s">
        <v>88</v>
      </c>
      <c r="F48" s="23" t="s">
        <v>89</v>
      </c>
      <c r="G48" s="22" t="s">
        <v>90</v>
      </c>
      <c r="H48" s="29">
        <v>40073</v>
      </c>
      <c r="I48" s="28">
        <v>39490</v>
      </c>
      <c r="J48" s="20" t="s">
        <v>93</v>
      </c>
      <c r="K48" s="19"/>
      <c r="L48" s="27"/>
      <c r="M48" s="27">
        <v>83.8</v>
      </c>
      <c r="N48" s="18">
        <v>0</v>
      </c>
      <c r="O48" s="18">
        <v>83.8</v>
      </c>
      <c r="P48" s="26">
        <v>0</v>
      </c>
      <c r="Q48" s="26">
        <v>1.2</v>
      </c>
      <c r="R48" s="25">
        <v>0</v>
      </c>
      <c r="S48" s="24">
        <v>85</v>
      </c>
      <c r="T48" s="18"/>
      <c r="U48" s="17"/>
      <c r="V48" s="17">
        <v>81.900000000000006</v>
      </c>
      <c r="W48" s="17">
        <v>0</v>
      </c>
      <c r="X48" s="17">
        <v>81.900000000000006</v>
      </c>
      <c r="Y48" s="17">
        <v>0</v>
      </c>
      <c r="Z48" s="17">
        <v>0</v>
      </c>
      <c r="AA48" s="17">
        <v>0</v>
      </c>
      <c r="AB48" s="17">
        <v>81.900000000000006</v>
      </c>
      <c r="AC48" s="16" t="s">
        <v>92</v>
      </c>
      <c r="AD48" s="15"/>
      <c r="AE48" s="15"/>
      <c r="AF48" s="14" t="s">
        <v>92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2014</v>
      </c>
      <c r="B49" s="23" t="s">
        <v>152</v>
      </c>
      <c r="C49" s="23" t="s">
        <v>151</v>
      </c>
      <c r="D49" s="23">
        <v>41667</v>
      </c>
      <c r="E49" s="23" t="s">
        <v>88</v>
      </c>
      <c r="F49" s="23" t="s">
        <v>89</v>
      </c>
      <c r="G49" s="22" t="s">
        <v>90</v>
      </c>
      <c r="H49" s="29">
        <v>40073</v>
      </c>
      <c r="I49" s="28">
        <v>39490</v>
      </c>
      <c r="J49" s="20" t="s">
        <v>91</v>
      </c>
      <c r="K49" s="19"/>
      <c r="L49" s="27"/>
      <c r="M49" s="27">
        <v>0</v>
      </c>
      <c r="N49" s="18">
        <v>325</v>
      </c>
      <c r="O49" s="18">
        <v>325</v>
      </c>
      <c r="P49" s="26">
        <v>0</v>
      </c>
      <c r="Q49" s="26">
        <v>0</v>
      </c>
      <c r="R49" s="25">
        <v>0</v>
      </c>
      <c r="S49" s="24">
        <v>325</v>
      </c>
      <c r="T49" s="18"/>
      <c r="U49" s="17"/>
      <c r="V49" s="17">
        <v>0</v>
      </c>
      <c r="W49" s="17">
        <v>325</v>
      </c>
      <c r="X49" s="17">
        <v>325</v>
      </c>
      <c r="Y49" s="17">
        <v>0</v>
      </c>
      <c r="Z49" s="17">
        <v>0</v>
      </c>
      <c r="AA49" s="17">
        <v>0</v>
      </c>
      <c r="AB49" s="17">
        <v>325</v>
      </c>
      <c r="AC49" s="16" t="s">
        <v>92</v>
      </c>
      <c r="AD49" s="15"/>
      <c r="AE49" s="15"/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2014</v>
      </c>
      <c r="B50" s="23" t="s">
        <v>153</v>
      </c>
      <c r="C50" s="23" t="s">
        <v>154</v>
      </c>
      <c r="D50" s="23" t="s">
        <v>155</v>
      </c>
      <c r="E50" s="23" t="s">
        <v>88</v>
      </c>
      <c r="F50" s="23" t="s">
        <v>89</v>
      </c>
      <c r="G50" s="22" t="s">
        <v>90</v>
      </c>
      <c r="H50" s="29">
        <v>39793</v>
      </c>
      <c r="I50" s="28">
        <v>39835</v>
      </c>
      <c r="J50" s="20" t="s">
        <v>93</v>
      </c>
      <c r="K50" s="19"/>
      <c r="L50" s="27"/>
      <c r="M50" s="27">
        <v>220</v>
      </c>
      <c r="N50" s="18">
        <v>0</v>
      </c>
      <c r="O50" s="18">
        <v>220</v>
      </c>
      <c r="P50" s="26">
        <v>0</v>
      </c>
      <c r="Q50" s="26">
        <v>0</v>
      </c>
      <c r="R50" s="25">
        <v>0</v>
      </c>
      <c r="S50" s="24">
        <v>220</v>
      </c>
      <c r="T50" s="18"/>
      <c r="U50" s="17"/>
      <c r="V50" s="17">
        <v>219.89</v>
      </c>
      <c r="W50" s="17">
        <v>0</v>
      </c>
      <c r="X50" s="17">
        <v>219.89</v>
      </c>
      <c r="Y50" s="17">
        <v>0</v>
      </c>
      <c r="Z50" s="17">
        <v>0</v>
      </c>
      <c r="AA50" s="17">
        <v>0</v>
      </c>
      <c r="AB50" s="17">
        <v>219.89</v>
      </c>
      <c r="AC50" s="16" t="s">
        <v>92</v>
      </c>
      <c r="AD50" s="15"/>
      <c r="AE50" s="15"/>
      <c r="AF50" s="14" t="s">
        <v>92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23">
        <v>2014</v>
      </c>
      <c r="B51" s="23" t="s">
        <v>156</v>
      </c>
      <c r="C51" s="23" t="s">
        <v>157</v>
      </c>
      <c r="D51" s="23">
        <v>43931</v>
      </c>
      <c r="E51" s="23" t="s">
        <v>88</v>
      </c>
      <c r="F51" s="23" t="s">
        <v>158</v>
      </c>
      <c r="G51" s="22" t="s">
        <v>144</v>
      </c>
      <c r="H51" s="29">
        <v>39231</v>
      </c>
      <c r="I51" s="28">
        <v>40268</v>
      </c>
      <c r="J51" s="20" t="s">
        <v>91</v>
      </c>
      <c r="K51" s="19"/>
      <c r="L51" s="27"/>
      <c r="M51" s="27">
        <v>0</v>
      </c>
      <c r="N51" s="18">
        <v>150</v>
      </c>
      <c r="O51" s="18">
        <v>150</v>
      </c>
      <c r="P51" s="26">
        <v>0</v>
      </c>
      <c r="Q51" s="26">
        <v>0</v>
      </c>
      <c r="R51" s="25">
        <v>772</v>
      </c>
      <c r="S51" s="24">
        <v>922</v>
      </c>
      <c r="T51" s="18"/>
      <c r="U51" s="17"/>
      <c r="V51" s="17">
        <v>0</v>
      </c>
      <c r="W51" s="17">
        <v>150</v>
      </c>
      <c r="X51" s="17">
        <v>150</v>
      </c>
      <c r="Y51" s="17">
        <v>0</v>
      </c>
      <c r="Z51" s="17">
        <v>0</v>
      </c>
      <c r="AA51" s="17">
        <v>2965</v>
      </c>
      <c r="AB51" s="17">
        <v>3115</v>
      </c>
      <c r="AC51" s="16" t="s">
        <v>92</v>
      </c>
      <c r="AD51" s="15"/>
      <c r="AE51" s="15"/>
      <c r="AF51" s="14" t="s">
        <v>100</v>
      </c>
      <c r="AG51" s="13">
        <v>780150</v>
      </c>
      <c r="AH51" s="13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1005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>
      <c r="A52" s="23">
        <v>2014</v>
      </c>
      <c r="B52" s="23">
        <v>7166</v>
      </c>
      <c r="C52" s="23" t="s">
        <v>159</v>
      </c>
      <c r="D52" s="23">
        <v>34909</v>
      </c>
      <c r="E52" s="23" t="s">
        <v>88</v>
      </c>
      <c r="F52" s="23" t="s">
        <v>160</v>
      </c>
      <c r="G52" s="22" t="s">
        <v>144</v>
      </c>
      <c r="H52" s="29">
        <v>36867</v>
      </c>
      <c r="I52" s="28" t="s">
        <v>145</v>
      </c>
      <c r="J52" s="20" t="s">
        <v>91</v>
      </c>
      <c r="K52" s="19"/>
      <c r="L52" s="27"/>
      <c r="M52" s="27">
        <v>0</v>
      </c>
      <c r="N52" s="18">
        <v>2</v>
      </c>
      <c r="O52" s="18">
        <v>2</v>
      </c>
      <c r="P52" s="26">
        <v>0</v>
      </c>
      <c r="Q52" s="26">
        <v>0</v>
      </c>
      <c r="R52" s="25">
        <v>0</v>
      </c>
      <c r="S52" s="24">
        <v>2</v>
      </c>
      <c r="T52" s="18"/>
      <c r="U52" s="17"/>
      <c r="V52" s="17">
        <v>0</v>
      </c>
      <c r="W52" s="17">
        <v>2</v>
      </c>
      <c r="X52" s="17">
        <v>2</v>
      </c>
      <c r="Y52" s="17">
        <v>0</v>
      </c>
      <c r="Z52" s="17">
        <v>0</v>
      </c>
      <c r="AA52" s="17">
        <v>0</v>
      </c>
      <c r="AB52" s="17">
        <v>2</v>
      </c>
      <c r="AC52" s="16" t="s">
        <v>92</v>
      </c>
      <c r="AD52" s="15"/>
      <c r="AE52" s="15"/>
      <c r="AF52" s="14" t="s">
        <v>92</v>
      </c>
      <c r="AG52" s="13">
        <v>0</v>
      </c>
      <c r="AH52" s="13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>
      <c r="A53" s="23">
        <v>2015</v>
      </c>
      <c r="B53" s="23" t="s">
        <v>161</v>
      </c>
      <c r="C53" s="23" t="s">
        <v>162</v>
      </c>
      <c r="D53" s="23" t="s">
        <v>163</v>
      </c>
      <c r="E53" s="23" t="s">
        <v>88</v>
      </c>
      <c r="F53" s="23" t="s">
        <v>164</v>
      </c>
      <c r="G53" s="22" t="s">
        <v>90</v>
      </c>
      <c r="H53" s="29">
        <v>39663</v>
      </c>
      <c r="I53" s="28">
        <v>39721</v>
      </c>
      <c r="J53" s="20" t="s">
        <v>165</v>
      </c>
      <c r="K53" s="19"/>
      <c r="L53" s="27"/>
      <c r="M53" s="27">
        <v>200</v>
      </c>
      <c r="N53" s="18">
        <v>300</v>
      </c>
      <c r="O53" s="18">
        <v>500</v>
      </c>
      <c r="P53" s="26">
        <v>0</v>
      </c>
      <c r="Q53" s="26">
        <v>0</v>
      </c>
      <c r="R53" s="25">
        <v>0</v>
      </c>
      <c r="S53" s="24">
        <v>500</v>
      </c>
      <c r="T53" s="18"/>
      <c r="U53" s="17"/>
      <c r="V53" s="17">
        <v>200</v>
      </c>
      <c r="W53" s="17">
        <v>300</v>
      </c>
      <c r="X53" s="17">
        <v>500</v>
      </c>
      <c r="Y53" s="17">
        <v>0</v>
      </c>
      <c r="Z53" s="17">
        <v>0</v>
      </c>
      <c r="AA53" s="17">
        <v>0</v>
      </c>
      <c r="AB53" s="17">
        <v>500</v>
      </c>
      <c r="AC53" s="16" t="s">
        <v>92</v>
      </c>
      <c r="AD53" s="15"/>
      <c r="AE53" s="15"/>
      <c r="AF53" s="14" t="s">
        <v>92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>
      <c r="A54" s="23">
        <v>2015</v>
      </c>
      <c r="B54" s="23" t="s">
        <v>166</v>
      </c>
      <c r="C54" s="23" t="s">
        <v>162</v>
      </c>
      <c r="D54" s="23" t="s">
        <v>167</v>
      </c>
      <c r="E54" s="23" t="s">
        <v>88</v>
      </c>
      <c r="F54" s="23" t="s">
        <v>164</v>
      </c>
      <c r="G54" s="22" t="s">
        <v>90</v>
      </c>
      <c r="H54" s="29">
        <v>39926</v>
      </c>
      <c r="I54" s="28">
        <v>39995</v>
      </c>
      <c r="J54" s="20" t="s">
        <v>165</v>
      </c>
      <c r="K54" s="19"/>
      <c r="L54" s="27"/>
      <c r="M54" s="27">
        <v>150</v>
      </c>
      <c r="N54" s="18">
        <v>350</v>
      </c>
      <c r="O54" s="18">
        <v>500</v>
      </c>
      <c r="P54" s="26">
        <v>0</v>
      </c>
      <c r="Q54" s="26">
        <v>0</v>
      </c>
      <c r="R54" s="25">
        <v>0</v>
      </c>
      <c r="S54" s="24">
        <v>500</v>
      </c>
      <c r="T54" s="18"/>
      <c r="U54" s="17"/>
      <c r="V54" s="17">
        <v>150</v>
      </c>
      <c r="W54" s="17">
        <v>350</v>
      </c>
      <c r="X54" s="17">
        <v>500</v>
      </c>
      <c r="Y54" s="17">
        <v>0</v>
      </c>
      <c r="Z54" s="17">
        <v>0</v>
      </c>
      <c r="AA54" s="17">
        <v>0</v>
      </c>
      <c r="AB54" s="17">
        <v>500</v>
      </c>
      <c r="AC54" s="16" t="s">
        <v>92</v>
      </c>
      <c r="AD54" s="15"/>
      <c r="AE54" s="15"/>
      <c r="AF54" s="14" t="s">
        <v>92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>
      <c r="A55" s="23">
        <v>2015</v>
      </c>
      <c r="B55" s="23">
        <v>2485</v>
      </c>
      <c r="C55" s="23" t="s">
        <v>168</v>
      </c>
      <c r="D55" s="23" t="s">
        <v>169</v>
      </c>
      <c r="E55" s="23" t="s">
        <v>88</v>
      </c>
      <c r="F55" s="23" t="s">
        <v>89</v>
      </c>
      <c r="G55" s="22" t="s">
        <v>90</v>
      </c>
      <c r="H55" s="29">
        <v>39793</v>
      </c>
      <c r="I55" s="28">
        <v>39848</v>
      </c>
      <c r="J55" s="20" t="s">
        <v>93</v>
      </c>
      <c r="K55" s="19"/>
      <c r="L55" s="27"/>
      <c r="M55" s="27">
        <v>100</v>
      </c>
      <c r="N55" s="18">
        <v>0</v>
      </c>
      <c r="O55" s="18">
        <v>100</v>
      </c>
      <c r="P55" s="26">
        <v>0</v>
      </c>
      <c r="Q55" s="26">
        <v>0</v>
      </c>
      <c r="R55" s="25">
        <v>0</v>
      </c>
      <c r="S55" s="24">
        <v>100</v>
      </c>
      <c r="T55" s="18"/>
      <c r="U55" s="17"/>
      <c r="V55" s="17">
        <v>100</v>
      </c>
      <c r="W55" s="17">
        <v>0</v>
      </c>
      <c r="X55" s="17">
        <v>100</v>
      </c>
      <c r="Y55" s="17">
        <v>0</v>
      </c>
      <c r="Z55" s="17">
        <v>0</v>
      </c>
      <c r="AA55" s="17">
        <v>0</v>
      </c>
      <c r="AB55" s="17">
        <v>100</v>
      </c>
      <c r="AC55" s="16" t="s">
        <v>92</v>
      </c>
      <c r="AD55" s="15"/>
      <c r="AE55" s="15"/>
      <c r="AF55" s="14" t="s">
        <v>92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>
      <c r="A56" s="23">
        <v>2015</v>
      </c>
      <c r="B56" s="23">
        <v>2644</v>
      </c>
      <c r="C56" s="23" t="s">
        <v>170</v>
      </c>
      <c r="D56" s="23" t="s">
        <v>171</v>
      </c>
      <c r="E56" s="23" t="s">
        <v>88</v>
      </c>
      <c r="F56" s="23" t="s">
        <v>89</v>
      </c>
      <c r="G56" s="22" t="s">
        <v>90</v>
      </c>
      <c r="H56" s="29">
        <v>40353</v>
      </c>
      <c r="I56" s="28">
        <v>40359</v>
      </c>
      <c r="J56" s="20" t="s">
        <v>93</v>
      </c>
      <c r="K56" s="19"/>
      <c r="L56" s="27"/>
      <c r="M56" s="27">
        <v>150</v>
      </c>
      <c r="N56" s="18">
        <v>0</v>
      </c>
      <c r="O56" s="18">
        <v>150</v>
      </c>
      <c r="P56" s="26">
        <v>0</v>
      </c>
      <c r="Q56" s="26">
        <v>0</v>
      </c>
      <c r="R56" s="25">
        <v>0</v>
      </c>
      <c r="S56" s="24">
        <v>150</v>
      </c>
      <c r="T56" s="18"/>
      <c r="U56" s="17"/>
      <c r="V56" s="17">
        <v>150</v>
      </c>
      <c r="W56" s="17">
        <v>0</v>
      </c>
      <c r="X56" s="17">
        <v>150</v>
      </c>
      <c r="Y56" s="17">
        <v>0</v>
      </c>
      <c r="Z56" s="17">
        <v>0</v>
      </c>
      <c r="AA56" s="17">
        <v>0</v>
      </c>
      <c r="AB56" s="17">
        <v>150</v>
      </c>
      <c r="AC56" s="16" t="s">
        <v>92</v>
      </c>
      <c r="AD56" s="15"/>
      <c r="AE56" s="15"/>
      <c r="AF56" s="14" t="s">
        <v>92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>
      <c r="A57" s="23">
        <v>2016</v>
      </c>
      <c r="B57" s="23">
        <v>2540</v>
      </c>
      <c r="C57" s="23" t="s">
        <v>172</v>
      </c>
      <c r="D57" s="23" t="s">
        <v>173</v>
      </c>
      <c r="E57" s="23" t="s">
        <v>88</v>
      </c>
      <c r="F57" s="23" t="s">
        <v>174</v>
      </c>
      <c r="G57" s="22" t="s">
        <v>90</v>
      </c>
      <c r="H57" s="29">
        <v>40051</v>
      </c>
      <c r="I57" s="28">
        <v>41639</v>
      </c>
      <c r="J57" s="20" t="s">
        <v>91</v>
      </c>
      <c r="K57" s="19"/>
      <c r="L57" s="27"/>
      <c r="M57" s="27">
        <v>0</v>
      </c>
      <c r="N57" s="18">
        <v>230</v>
      </c>
      <c r="O57" s="18">
        <v>230</v>
      </c>
      <c r="P57" s="26">
        <v>0</v>
      </c>
      <c r="Q57" s="26">
        <v>0</v>
      </c>
      <c r="R57" s="25">
        <v>0</v>
      </c>
      <c r="S57" s="24">
        <v>230</v>
      </c>
      <c r="T57" s="18"/>
      <c r="U57" s="17"/>
      <c r="V57" s="17">
        <v>0</v>
      </c>
      <c r="W57" s="17">
        <v>210.447</v>
      </c>
      <c r="X57" s="17">
        <v>210.447</v>
      </c>
      <c r="Y57" s="17">
        <v>0</v>
      </c>
      <c r="Z57" s="17">
        <v>0</v>
      </c>
      <c r="AA57" s="17">
        <v>0</v>
      </c>
      <c r="AB57" s="17">
        <v>210.447</v>
      </c>
      <c r="AC57" s="16" t="s">
        <v>92</v>
      </c>
      <c r="AD57" s="15"/>
      <c r="AE57" s="15"/>
      <c r="AF57" s="14" t="s">
        <v>100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1705738</v>
      </c>
      <c r="AR57" s="11">
        <v>0</v>
      </c>
      <c r="AS57" s="11">
        <v>218.6</v>
      </c>
      <c r="AT57" s="11">
        <v>218.6</v>
      </c>
      <c r="AU57" s="11">
        <v>0</v>
      </c>
      <c r="AV57" s="11">
        <v>218.6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>
      <c r="A58" s="23">
        <v>2016</v>
      </c>
      <c r="B58" s="23" t="s">
        <v>175</v>
      </c>
      <c r="C58" s="23" t="s">
        <v>176</v>
      </c>
      <c r="D58" s="23" t="s">
        <v>177</v>
      </c>
      <c r="E58" s="23" t="s">
        <v>88</v>
      </c>
      <c r="F58" s="23" t="s">
        <v>178</v>
      </c>
      <c r="G58" s="22" t="s">
        <v>90</v>
      </c>
      <c r="H58" s="29">
        <v>40632</v>
      </c>
      <c r="I58" s="28">
        <v>42109</v>
      </c>
      <c r="J58" s="20" t="s">
        <v>91</v>
      </c>
      <c r="K58" s="19"/>
      <c r="L58" s="27"/>
      <c r="M58" s="27">
        <v>0</v>
      </c>
      <c r="N58" s="18">
        <v>600</v>
      </c>
      <c r="O58" s="18">
        <v>600</v>
      </c>
      <c r="P58" s="26">
        <v>0</v>
      </c>
      <c r="Q58" s="26">
        <v>0</v>
      </c>
      <c r="R58" s="25">
        <v>0</v>
      </c>
      <c r="S58" s="24">
        <v>600</v>
      </c>
      <c r="T58" s="18"/>
      <c r="U58" s="17"/>
      <c r="V58" s="17">
        <v>0</v>
      </c>
      <c r="W58" s="17">
        <v>458.51100000000002</v>
      </c>
      <c r="X58" s="17">
        <v>458.51100000000002</v>
      </c>
      <c r="Y58" s="17">
        <v>0</v>
      </c>
      <c r="Z58" s="17">
        <v>0</v>
      </c>
      <c r="AA58" s="17">
        <v>0</v>
      </c>
      <c r="AB58" s="17">
        <v>458.51100000000002</v>
      </c>
      <c r="AC58" s="16" t="s">
        <v>92</v>
      </c>
      <c r="AD58" s="15"/>
      <c r="AE58" s="15"/>
      <c r="AF58" s="14" t="s">
        <v>100</v>
      </c>
      <c r="AG58" s="13">
        <v>0</v>
      </c>
      <c r="AH58" s="13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1">
        <v>0</v>
      </c>
      <c r="AO58" s="11">
        <v>0</v>
      </c>
      <c r="AP58" s="11">
        <v>0</v>
      </c>
      <c r="AQ58" s="11">
        <v>37819398.503922977</v>
      </c>
      <c r="AR58" s="11">
        <v>0</v>
      </c>
      <c r="AS58" s="11">
        <v>1160.2923444372593</v>
      </c>
      <c r="AT58" s="11">
        <v>315.77576462533011</v>
      </c>
      <c r="AU58" s="11">
        <v>844.51657981192932</v>
      </c>
      <c r="AV58" s="11">
        <v>1160.2923444372593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2019496.1691154831</v>
      </c>
      <c r="BH58" s="11">
        <v>807798.46764619322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</row>
    <row r="59" spans="1:77">
      <c r="A59" s="23">
        <v>2016</v>
      </c>
      <c r="B59" s="23">
        <v>2743</v>
      </c>
      <c r="C59" s="23" t="s">
        <v>176</v>
      </c>
      <c r="D59" s="23" t="s">
        <v>177</v>
      </c>
      <c r="E59" s="23" t="s">
        <v>88</v>
      </c>
      <c r="F59" s="23" t="s">
        <v>178</v>
      </c>
      <c r="G59" s="22" t="s">
        <v>90</v>
      </c>
      <c r="H59" s="29">
        <v>40632</v>
      </c>
      <c r="I59" s="28">
        <v>42109</v>
      </c>
      <c r="J59" s="20" t="s">
        <v>93</v>
      </c>
      <c r="K59" s="19"/>
      <c r="L59" s="27"/>
      <c r="M59" s="27">
        <v>50</v>
      </c>
      <c r="N59" s="18">
        <v>0</v>
      </c>
      <c r="O59" s="18">
        <v>50</v>
      </c>
      <c r="P59" s="26">
        <v>0</v>
      </c>
      <c r="Q59" s="26">
        <v>72.2</v>
      </c>
      <c r="R59" s="25">
        <v>0</v>
      </c>
      <c r="S59" s="24">
        <v>122.2</v>
      </c>
      <c r="T59" s="18"/>
      <c r="U59" s="17"/>
      <c r="V59" s="17">
        <v>40.981999999999999</v>
      </c>
      <c r="W59" s="17">
        <v>0</v>
      </c>
      <c r="X59" s="17">
        <v>40.981999999999999</v>
      </c>
      <c r="Y59" s="17">
        <v>0</v>
      </c>
      <c r="Z59" s="17">
        <v>72.02</v>
      </c>
      <c r="AA59" s="17">
        <v>0</v>
      </c>
      <c r="AB59" s="17">
        <v>113.002</v>
      </c>
      <c r="AC59" s="16" t="s">
        <v>92</v>
      </c>
      <c r="AD59" s="15"/>
      <c r="AE59" s="15"/>
      <c r="AF59" s="14" t="s">
        <v>100</v>
      </c>
      <c r="AG59" s="13">
        <v>0</v>
      </c>
      <c r="AH59" s="13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1">
        <v>0</v>
      </c>
      <c r="AO59" s="11">
        <v>0</v>
      </c>
      <c r="AP59" s="11">
        <v>0</v>
      </c>
      <c r="AQ59" s="11">
        <v>3380321.496077022</v>
      </c>
      <c r="AR59" s="11">
        <v>0</v>
      </c>
      <c r="AS59" s="11">
        <v>103.70765556274061</v>
      </c>
      <c r="AT59" s="11">
        <v>28.224235374669913</v>
      </c>
      <c r="AU59" s="11">
        <v>75.483420188070696</v>
      </c>
      <c r="AV59" s="11">
        <v>103.70765556274061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180503.83088451688</v>
      </c>
      <c r="BH59" s="11">
        <v>72201.532353806761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</row>
    <row r="60" spans="1:77">
      <c r="A60" s="23">
        <v>2016</v>
      </c>
      <c r="B60" s="23">
        <v>2704</v>
      </c>
      <c r="C60" s="23" t="s">
        <v>179</v>
      </c>
      <c r="D60" s="23" t="s">
        <v>180</v>
      </c>
      <c r="E60" s="23" t="s">
        <v>88</v>
      </c>
      <c r="F60" s="23" t="s">
        <v>181</v>
      </c>
      <c r="G60" s="22" t="s">
        <v>144</v>
      </c>
      <c r="H60" s="29">
        <v>40506</v>
      </c>
      <c r="I60" s="28">
        <v>41432</v>
      </c>
      <c r="J60" s="20" t="s">
        <v>91</v>
      </c>
      <c r="K60" s="19"/>
      <c r="L60" s="27"/>
      <c r="M60" s="27">
        <v>0</v>
      </c>
      <c r="N60" s="18">
        <v>36.799999999999997</v>
      </c>
      <c r="O60" s="18">
        <v>36.799999999999997</v>
      </c>
      <c r="P60" s="26">
        <v>0</v>
      </c>
      <c r="Q60" s="26">
        <v>0</v>
      </c>
      <c r="R60" s="25">
        <v>110.19999999999999</v>
      </c>
      <c r="S60" s="24">
        <v>147</v>
      </c>
      <c r="T60" s="18"/>
      <c r="U60" s="17"/>
      <c r="V60" s="17">
        <v>0</v>
      </c>
      <c r="W60" s="17">
        <v>33.92</v>
      </c>
      <c r="X60" s="17">
        <v>33.92</v>
      </c>
      <c r="Y60" s="17">
        <v>0</v>
      </c>
      <c r="Z60" s="17">
        <v>0</v>
      </c>
      <c r="AA60" s="17">
        <v>120.3</v>
      </c>
      <c r="AB60" s="17">
        <v>154.22</v>
      </c>
      <c r="AC60" s="16" t="s">
        <v>92</v>
      </c>
      <c r="AD60" s="15"/>
      <c r="AE60" s="15"/>
      <c r="AF60" s="14" t="s">
        <v>100</v>
      </c>
      <c r="AG60" s="13">
        <v>124300</v>
      </c>
      <c r="AH60" s="13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56.4</v>
      </c>
      <c r="AN60" s="11">
        <v>56.4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</row>
    <row r="61" spans="1:77">
      <c r="A61" s="23">
        <v>2016</v>
      </c>
      <c r="B61" s="23">
        <v>2198</v>
      </c>
      <c r="C61" s="23" t="s">
        <v>182</v>
      </c>
      <c r="D61" s="23" t="s">
        <v>183</v>
      </c>
      <c r="E61" s="23" t="s">
        <v>88</v>
      </c>
      <c r="F61" s="23" t="s">
        <v>181</v>
      </c>
      <c r="G61" s="22" t="s">
        <v>144</v>
      </c>
      <c r="H61" s="29">
        <v>38677</v>
      </c>
      <c r="I61" s="28">
        <v>41339</v>
      </c>
      <c r="J61" s="20" t="s">
        <v>91</v>
      </c>
      <c r="K61" s="19"/>
      <c r="L61" s="27"/>
      <c r="M61" s="27">
        <v>0</v>
      </c>
      <c r="N61" s="18">
        <v>37.299999999999997</v>
      </c>
      <c r="O61" s="18">
        <v>37.299999999999997</v>
      </c>
      <c r="P61" s="26">
        <v>0</v>
      </c>
      <c r="Q61" s="26">
        <v>0</v>
      </c>
      <c r="R61" s="25">
        <v>111.89999999999999</v>
      </c>
      <c r="S61" s="24">
        <v>149.19999999999999</v>
      </c>
      <c r="T61" s="18"/>
      <c r="U61" s="17"/>
      <c r="V61" s="17">
        <v>0</v>
      </c>
      <c r="W61" s="17">
        <v>37.299999999999997</v>
      </c>
      <c r="X61" s="17">
        <v>37.299999999999997</v>
      </c>
      <c r="Y61" s="17">
        <v>0</v>
      </c>
      <c r="Z61" s="17">
        <v>0</v>
      </c>
      <c r="AA61" s="17">
        <v>192.48000000000002</v>
      </c>
      <c r="AB61" s="17">
        <v>229.78</v>
      </c>
      <c r="AC61" s="16" t="s">
        <v>92</v>
      </c>
      <c r="AD61" s="15"/>
      <c r="AE61" s="15"/>
      <c r="AF61" s="14" t="s">
        <v>100</v>
      </c>
      <c r="AG61" s="13">
        <v>347673.10000000003</v>
      </c>
      <c r="AH61" s="13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84</v>
      </c>
      <c r="AN61" s="11">
        <v>84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</row>
    <row r="62" spans="1:77">
      <c r="A62" s="23">
        <v>2016</v>
      </c>
      <c r="B62" s="23">
        <v>7257</v>
      </c>
      <c r="C62" s="23" t="s">
        <v>184</v>
      </c>
      <c r="D62" s="23">
        <v>40936</v>
      </c>
      <c r="E62" s="23" t="s">
        <v>88</v>
      </c>
      <c r="F62" s="23" t="s">
        <v>160</v>
      </c>
      <c r="G62" s="22" t="s">
        <v>144</v>
      </c>
      <c r="H62" s="29">
        <v>39280</v>
      </c>
      <c r="I62" s="28">
        <v>39492</v>
      </c>
      <c r="J62" s="20" t="s">
        <v>91</v>
      </c>
      <c r="K62" s="19"/>
      <c r="L62" s="27"/>
      <c r="M62" s="27">
        <v>0</v>
      </c>
      <c r="N62" s="18">
        <v>20</v>
      </c>
      <c r="O62" s="18">
        <v>20</v>
      </c>
      <c r="P62" s="26">
        <v>0</v>
      </c>
      <c r="Q62" s="26">
        <v>0</v>
      </c>
      <c r="R62" s="25">
        <v>80</v>
      </c>
      <c r="S62" s="24">
        <v>100</v>
      </c>
      <c r="T62" s="18"/>
      <c r="U62" s="17"/>
      <c r="V62" s="17">
        <v>0</v>
      </c>
      <c r="W62" s="17">
        <v>20</v>
      </c>
      <c r="X62" s="17">
        <v>20</v>
      </c>
      <c r="Y62" s="17">
        <v>0</v>
      </c>
      <c r="Z62" s="17">
        <v>0</v>
      </c>
      <c r="AA62" s="17">
        <v>109</v>
      </c>
      <c r="AB62" s="17">
        <v>129</v>
      </c>
      <c r="AC62" s="16" t="s">
        <v>92</v>
      </c>
      <c r="AD62" s="15"/>
      <c r="AE62" s="15"/>
      <c r="AF62" s="14" t="s">
        <v>92</v>
      </c>
      <c r="AG62" s="13">
        <v>0</v>
      </c>
      <c r="AH62" s="13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</row>
    <row r="63" spans="1:77">
      <c r="A63" s="23">
        <v>2017</v>
      </c>
      <c r="B63" s="23">
        <v>2396</v>
      </c>
      <c r="C63" s="23" t="s">
        <v>185</v>
      </c>
      <c r="D63" s="23" t="s">
        <v>186</v>
      </c>
      <c r="E63" s="23" t="s">
        <v>88</v>
      </c>
      <c r="F63" s="23" t="s">
        <v>187</v>
      </c>
      <c r="G63" s="22" t="s">
        <v>90</v>
      </c>
      <c r="H63" s="29">
        <v>39433</v>
      </c>
      <c r="I63" s="28">
        <v>42604</v>
      </c>
      <c r="J63" s="20" t="s">
        <v>188</v>
      </c>
      <c r="K63" s="19">
        <v>0</v>
      </c>
      <c r="L63" s="27">
        <v>0</v>
      </c>
      <c r="M63" s="27">
        <v>0</v>
      </c>
      <c r="N63" s="18">
        <v>220</v>
      </c>
      <c r="O63" s="18">
        <v>220</v>
      </c>
      <c r="P63" s="26">
        <v>0</v>
      </c>
      <c r="Q63" s="26">
        <v>56</v>
      </c>
      <c r="R63" s="25">
        <v>0</v>
      </c>
      <c r="S63" s="24">
        <v>276</v>
      </c>
      <c r="T63" s="18">
        <v>0</v>
      </c>
      <c r="U63" s="17">
        <v>0</v>
      </c>
      <c r="V63" s="17">
        <v>0</v>
      </c>
      <c r="W63" s="17">
        <v>156.83799999999999</v>
      </c>
      <c r="X63" s="17">
        <v>156.83799999999999</v>
      </c>
      <c r="Y63" s="17">
        <v>0</v>
      </c>
      <c r="Z63" s="17">
        <v>21.05</v>
      </c>
      <c r="AA63" s="17">
        <v>0</v>
      </c>
      <c r="AB63" s="17">
        <v>177.88800000000001</v>
      </c>
      <c r="AC63" s="16" t="s">
        <v>92</v>
      </c>
      <c r="AD63" s="15"/>
      <c r="AE63" s="15"/>
      <c r="AF63" s="14" t="s">
        <v>100</v>
      </c>
      <c r="AG63" s="13">
        <v>0</v>
      </c>
      <c r="AH63" s="13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1">
        <v>0</v>
      </c>
      <c r="AO63" s="11">
        <v>242.2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</row>
    <row r="64" spans="1:77">
      <c r="A64" s="23">
        <v>2017</v>
      </c>
      <c r="B64" s="23">
        <v>2499</v>
      </c>
      <c r="C64" s="23" t="s">
        <v>189</v>
      </c>
      <c r="D64" s="23" t="s">
        <v>190</v>
      </c>
      <c r="E64" s="23" t="s">
        <v>88</v>
      </c>
      <c r="F64" s="23" t="s">
        <v>187</v>
      </c>
      <c r="G64" s="22" t="s">
        <v>90</v>
      </c>
      <c r="H64" s="29">
        <v>39801</v>
      </c>
      <c r="I64" s="28">
        <v>42460</v>
      </c>
      <c r="J64" s="20" t="s">
        <v>191</v>
      </c>
      <c r="K64" s="19">
        <v>38</v>
      </c>
      <c r="L64" s="27">
        <v>0</v>
      </c>
      <c r="M64" s="27">
        <v>38</v>
      </c>
      <c r="N64" s="18">
        <v>0</v>
      </c>
      <c r="O64" s="18">
        <v>38</v>
      </c>
      <c r="P64" s="26">
        <v>0</v>
      </c>
      <c r="Q64" s="26">
        <v>12</v>
      </c>
      <c r="R64" s="25">
        <v>0</v>
      </c>
      <c r="S64" s="24">
        <v>50</v>
      </c>
      <c r="T64" s="18">
        <v>36.970999999999997</v>
      </c>
      <c r="U64" s="17">
        <v>0</v>
      </c>
      <c r="V64" s="17">
        <v>36.970999999999997</v>
      </c>
      <c r="W64" s="17">
        <v>0</v>
      </c>
      <c r="X64" s="17">
        <v>36.970999999999997</v>
      </c>
      <c r="Y64" s="17">
        <v>0</v>
      </c>
      <c r="Z64" s="17">
        <v>12.07</v>
      </c>
      <c r="AA64" s="17">
        <v>0</v>
      </c>
      <c r="AB64" s="17">
        <v>49.040999999999997</v>
      </c>
      <c r="AC64" s="16" t="s">
        <v>92</v>
      </c>
      <c r="AD64" s="15"/>
      <c r="AE64" s="15"/>
      <c r="AF64" s="14" t="s">
        <v>100</v>
      </c>
      <c r="AG64" s="13">
        <v>0</v>
      </c>
      <c r="AH64" s="13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8321</v>
      </c>
      <c r="BB64" s="11">
        <v>0</v>
      </c>
      <c r="BC64" s="11">
        <v>8321</v>
      </c>
      <c r="BD64" s="11">
        <v>0</v>
      </c>
      <c r="BE64" s="11">
        <v>9456</v>
      </c>
      <c r="BF64" s="11">
        <v>60.32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</row>
    <row r="65" spans="1:77">
      <c r="A65" s="23">
        <v>2017</v>
      </c>
      <c r="B65" s="23" t="s">
        <v>192</v>
      </c>
      <c r="C65" s="23" t="s">
        <v>193</v>
      </c>
      <c r="D65" s="23" t="s">
        <v>194</v>
      </c>
      <c r="E65" s="23" t="s">
        <v>88</v>
      </c>
      <c r="F65" s="23" t="s">
        <v>187</v>
      </c>
      <c r="G65" s="22" t="s">
        <v>90</v>
      </c>
      <c r="H65" s="29">
        <v>39064</v>
      </c>
      <c r="I65" s="28">
        <v>42970</v>
      </c>
      <c r="J65" s="20" t="s">
        <v>188</v>
      </c>
      <c r="K65" s="19">
        <v>10</v>
      </c>
      <c r="L65" s="27">
        <v>0</v>
      </c>
      <c r="M65" s="27">
        <v>10</v>
      </c>
      <c r="N65" s="18">
        <v>226</v>
      </c>
      <c r="O65" s="18">
        <v>236</v>
      </c>
      <c r="P65" s="26">
        <v>0</v>
      </c>
      <c r="Q65" s="26">
        <v>58.5</v>
      </c>
      <c r="R65" s="25">
        <v>0</v>
      </c>
      <c r="S65" s="24">
        <v>294.5</v>
      </c>
      <c r="T65" s="18">
        <v>4.2699999999999996</v>
      </c>
      <c r="U65" s="17">
        <v>0</v>
      </c>
      <c r="V65" s="17">
        <v>4.2699999999999996</v>
      </c>
      <c r="W65" s="17">
        <v>128.74700000000001</v>
      </c>
      <c r="X65" s="17">
        <v>133.01700000000002</v>
      </c>
      <c r="Y65" s="17">
        <v>0</v>
      </c>
      <c r="Z65" s="17">
        <v>30.48</v>
      </c>
      <c r="AA65" s="17">
        <v>0</v>
      </c>
      <c r="AB65" s="17">
        <v>163.49700000000001</v>
      </c>
      <c r="AC65" s="16" t="s">
        <v>92</v>
      </c>
      <c r="AD65" s="15"/>
      <c r="AE65" s="15"/>
      <c r="AF65" s="14" t="s">
        <v>100</v>
      </c>
      <c r="AG65" s="13">
        <v>0</v>
      </c>
      <c r="AH65" s="13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1">
        <v>0</v>
      </c>
      <c r="AO65" s="11">
        <v>145.18264308106362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</row>
    <row r="66" spans="1:77">
      <c r="A66" s="23">
        <v>2017</v>
      </c>
      <c r="B66" s="23" t="s">
        <v>192</v>
      </c>
      <c r="C66" s="23" t="s">
        <v>193</v>
      </c>
      <c r="D66" s="23" t="s">
        <v>194</v>
      </c>
      <c r="E66" s="23" t="s">
        <v>88</v>
      </c>
      <c r="F66" s="23" t="s">
        <v>187</v>
      </c>
      <c r="G66" s="22" t="s">
        <v>90</v>
      </c>
      <c r="H66" s="29">
        <v>39064</v>
      </c>
      <c r="I66" s="28">
        <v>42970</v>
      </c>
      <c r="J66" s="20" t="s">
        <v>191</v>
      </c>
      <c r="K66" s="19">
        <v>10</v>
      </c>
      <c r="L66" s="27">
        <v>0</v>
      </c>
      <c r="M66" s="27">
        <v>10</v>
      </c>
      <c r="N66" s="18">
        <v>226</v>
      </c>
      <c r="O66" s="18">
        <v>236</v>
      </c>
      <c r="P66" s="26">
        <v>0</v>
      </c>
      <c r="Q66" s="26">
        <v>58.5</v>
      </c>
      <c r="R66" s="25">
        <v>0</v>
      </c>
      <c r="S66" s="24">
        <v>294.5</v>
      </c>
      <c r="T66" s="18">
        <v>4.2699999999999996</v>
      </c>
      <c r="U66" s="17">
        <v>0</v>
      </c>
      <c r="V66" s="17">
        <v>4.2699999999999996</v>
      </c>
      <c r="W66" s="17">
        <v>128.74700000000001</v>
      </c>
      <c r="X66" s="17">
        <v>133.01700000000002</v>
      </c>
      <c r="Y66" s="17">
        <v>0</v>
      </c>
      <c r="Z66" s="17">
        <v>30.48</v>
      </c>
      <c r="AA66" s="17">
        <v>0</v>
      </c>
      <c r="AB66" s="17">
        <v>163.49700000000001</v>
      </c>
      <c r="AC66" s="16" t="s">
        <v>92</v>
      </c>
      <c r="AD66" s="15"/>
      <c r="AE66" s="15"/>
      <c r="AF66" s="14" t="s">
        <v>100</v>
      </c>
      <c r="AG66" s="13">
        <v>0</v>
      </c>
      <c r="AH66" s="13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1">
        <v>0</v>
      </c>
      <c r="AO66" s="11">
        <v>4.817356918936393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</row>
    <row r="67" spans="1:77">
      <c r="A67" s="23">
        <v>2018</v>
      </c>
      <c r="B67" s="23" t="s">
        <v>195</v>
      </c>
      <c r="C67" s="23" t="s">
        <v>196</v>
      </c>
      <c r="D67" s="23" t="s">
        <v>197</v>
      </c>
      <c r="E67" s="23" t="s">
        <v>88</v>
      </c>
      <c r="F67" s="23" t="s">
        <v>89</v>
      </c>
      <c r="G67" s="22" t="s">
        <v>90</v>
      </c>
      <c r="H67" s="21">
        <v>42549</v>
      </c>
      <c r="I67" s="21">
        <v>42916</v>
      </c>
      <c r="J67" s="20" t="s">
        <v>198</v>
      </c>
      <c r="K67" s="19">
        <v>100</v>
      </c>
      <c r="L67" s="18">
        <v>0</v>
      </c>
      <c r="M67" s="18">
        <v>100</v>
      </c>
      <c r="N67" s="18">
        <v>200</v>
      </c>
      <c r="O67" s="18">
        <v>300</v>
      </c>
      <c r="P67" s="18">
        <v>0</v>
      </c>
      <c r="Q67" s="18">
        <v>0</v>
      </c>
      <c r="R67" s="18">
        <v>0</v>
      </c>
      <c r="S67" s="18">
        <v>300</v>
      </c>
      <c r="T67" s="18">
        <v>98.63</v>
      </c>
      <c r="U67" s="17">
        <v>0</v>
      </c>
      <c r="V67" s="17">
        <v>98.63</v>
      </c>
      <c r="W67" s="17">
        <v>200</v>
      </c>
      <c r="X67" s="17">
        <v>298.63</v>
      </c>
      <c r="Y67" s="17">
        <v>0</v>
      </c>
      <c r="Z67" s="17">
        <v>0</v>
      </c>
      <c r="AA67" s="17">
        <v>0</v>
      </c>
      <c r="AB67" s="17">
        <v>298.63</v>
      </c>
      <c r="AC67" s="16" t="s">
        <v>92</v>
      </c>
      <c r="AD67" s="15" t="s">
        <v>199</v>
      </c>
      <c r="AE67" s="15" t="s">
        <v>199</v>
      </c>
      <c r="AF67" s="14" t="s">
        <v>92</v>
      </c>
      <c r="AG67" s="13">
        <v>0</v>
      </c>
      <c r="AH67" s="13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</row>
    <row r="68" spans="1:77">
      <c r="A68" s="23">
        <v>2018</v>
      </c>
      <c r="B68" s="23">
        <v>2841</v>
      </c>
      <c r="C68" s="23" t="s">
        <v>200</v>
      </c>
      <c r="D68" s="23" t="s">
        <v>201</v>
      </c>
      <c r="E68" s="23" t="s">
        <v>88</v>
      </c>
      <c r="F68" s="23" t="s">
        <v>202</v>
      </c>
      <c r="G68" s="22" t="s">
        <v>90</v>
      </c>
      <c r="H68" s="21">
        <v>40899</v>
      </c>
      <c r="I68" s="21">
        <v>43008</v>
      </c>
      <c r="J68" s="20" t="s">
        <v>203</v>
      </c>
      <c r="K68" s="19">
        <v>277</v>
      </c>
      <c r="L68" s="18">
        <v>0</v>
      </c>
      <c r="M68" s="18">
        <v>277</v>
      </c>
      <c r="N68" s="18">
        <v>0</v>
      </c>
      <c r="O68" s="18">
        <v>277</v>
      </c>
      <c r="P68" s="18">
        <v>0</v>
      </c>
      <c r="Q68" s="18">
        <v>39.1</v>
      </c>
      <c r="R68" s="18">
        <v>0</v>
      </c>
      <c r="S68" s="18">
        <v>316.10000000000002</v>
      </c>
      <c r="T68" s="18">
        <v>199.20500000000001</v>
      </c>
      <c r="U68" s="17">
        <v>0</v>
      </c>
      <c r="V68" s="17">
        <v>199.20500000000001</v>
      </c>
      <c r="W68" s="17">
        <v>0</v>
      </c>
      <c r="X68" s="17">
        <v>199.20500000000001</v>
      </c>
      <c r="Y68" s="17">
        <v>0</v>
      </c>
      <c r="Z68" s="17">
        <v>31.7</v>
      </c>
      <c r="AA68" s="17">
        <v>0</v>
      </c>
      <c r="AB68" s="17">
        <v>230.905</v>
      </c>
      <c r="AC68" s="16" t="s">
        <v>92</v>
      </c>
      <c r="AD68" s="15" t="s">
        <v>199</v>
      </c>
      <c r="AE68" s="15" t="s">
        <v>199</v>
      </c>
      <c r="AF68" s="14" t="s">
        <v>100</v>
      </c>
      <c r="AG68" s="13">
        <v>0</v>
      </c>
      <c r="AH68" s="13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</row>
    <row r="69" spans="1:77">
      <c r="A69" s="23">
        <v>2018</v>
      </c>
      <c r="B69" s="23" t="s">
        <v>204</v>
      </c>
      <c r="C69" s="23" t="s">
        <v>205</v>
      </c>
      <c r="D69" s="23" t="s">
        <v>206</v>
      </c>
      <c r="E69" s="23" t="s">
        <v>88</v>
      </c>
      <c r="F69" s="23" t="s">
        <v>202</v>
      </c>
      <c r="G69" s="22" t="s">
        <v>90</v>
      </c>
      <c r="H69" s="21">
        <v>39433</v>
      </c>
      <c r="I69" s="21">
        <v>42217</v>
      </c>
      <c r="J69" s="20" t="s">
        <v>188</v>
      </c>
      <c r="K69" s="19">
        <v>0</v>
      </c>
      <c r="L69" s="18">
        <v>0</v>
      </c>
      <c r="M69" s="18">
        <v>0</v>
      </c>
      <c r="N69" s="19">
        <v>180</v>
      </c>
      <c r="O69" s="18">
        <v>180</v>
      </c>
      <c r="P69" s="18">
        <v>0</v>
      </c>
      <c r="Q69" s="18">
        <v>32.5</v>
      </c>
      <c r="R69" s="18">
        <v>0</v>
      </c>
      <c r="S69" s="18">
        <v>212.5</v>
      </c>
      <c r="T69" s="18">
        <v>126.444</v>
      </c>
      <c r="U69" s="17">
        <v>0</v>
      </c>
      <c r="V69" s="17">
        <v>126.444</v>
      </c>
      <c r="W69" s="17">
        <v>0</v>
      </c>
      <c r="X69" s="17">
        <v>126.444</v>
      </c>
      <c r="Y69" s="17">
        <v>0</v>
      </c>
      <c r="Z69" s="17">
        <v>30.69</v>
      </c>
      <c r="AA69" s="17">
        <v>0</v>
      </c>
      <c r="AB69" s="17">
        <v>157.13400000000001</v>
      </c>
      <c r="AC69" s="16" t="s">
        <v>92</v>
      </c>
      <c r="AD69" s="15" t="s">
        <v>199</v>
      </c>
      <c r="AE69" s="15" t="s">
        <v>199</v>
      </c>
      <c r="AF69" s="14" t="s">
        <v>100</v>
      </c>
      <c r="AG69" s="13">
        <v>0</v>
      </c>
      <c r="AH69" s="13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58.2</v>
      </c>
      <c r="AT69" s="11">
        <v>58.2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</row>
    <row r="70" spans="1:77">
      <c r="A70" s="23">
        <v>2018</v>
      </c>
      <c r="B70" s="23" t="s">
        <v>207</v>
      </c>
      <c r="C70" s="23" t="s">
        <v>208</v>
      </c>
      <c r="D70" s="23" t="s">
        <v>209</v>
      </c>
      <c r="E70" s="23" t="s">
        <v>88</v>
      </c>
      <c r="F70" s="23" t="s">
        <v>202</v>
      </c>
      <c r="G70" s="22" t="s">
        <v>90</v>
      </c>
      <c r="H70" s="21">
        <v>39064</v>
      </c>
      <c r="I70" s="21">
        <v>43228</v>
      </c>
      <c r="J70" s="20" t="s">
        <v>188</v>
      </c>
      <c r="K70" s="19">
        <v>280</v>
      </c>
      <c r="L70" s="18">
        <v>0</v>
      </c>
      <c r="M70" s="18">
        <v>280</v>
      </c>
      <c r="N70" s="18">
        <v>317.37</v>
      </c>
      <c r="O70" s="18">
        <v>597.37</v>
      </c>
      <c r="P70" s="18">
        <v>0</v>
      </c>
      <c r="Q70" s="18">
        <v>105.083</v>
      </c>
      <c r="R70" s="18">
        <v>0</v>
      </c>
      <c r="S70" s="18">
        <v>702.45299999999997</v>
      </c>
      <c r="T70" s="18">
        <v>205.98</v>
      </c>
      <c r="U70" s="17">
        <v>0</v>
      </c>
      <c r="V70" s="17">
        <v>205.98</v>
      </c>
      <c r="W70" s="17">
        <v>270.72500000000002</v>
      </c>
      <c r="X70" s="17">
        <v>476.70500000000004</v>
      </c>
      <c r="Y70" s="17">
        <v>0</v>
      </c>
      <c r="Z70" s="17">
        <v>82.492999999999995</v>
      </c>
      <c r="AA70" s="17">
        <v>0</v>
      </c>
      <c r="AB70" s="17">
        <v>559.19800000000009</v>
      </c>
      <c r="AC70" s="16" t="s">
        <v>92</v>
      </c>
      <c r="AD70" s="15" t="s">
        <v>199</v>
      </c>
      <c r="AE70" s="15" t="s">
        <v>199</v>
      </c>
      <c r="AF70" s="14" t="s">
        <v>100</v>
      </c>
      <c r="AG70" s="13">
        <v>0</v>
      </c>
      <c r="AH70" s="13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1703726.623383434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</row>
    <row r="71" spans="1:77">
      <c r="A71" s="23">
        <v>2018</v>
      </c>
      <c r="B71" s="23" t="s">
        <v>207</v>
      </c>
      <c r="C71" s="23" t="s">
        <v>208</v>
      </c>
      <c r="D71" s="23" t="s">
        <v>209</v>
      </c>
      <c r="E71" s="23" t="s">
        <v>88</v>
      </c>
      <c r="F71" s="23" t="s">
        <v>202</v>
      </c>
      <c r="G71" s="22" t="s">
        <v>90</v>
      </c>
      <c r="H71" s="21">
        <v>39064</v>
      </c>
      <c r="I71" s="21">
        <v>43228</v>
      </c>
      <c r="J71" s="20" t="s">
        <v>203</v>
      </c>
      <c r="K71" s="19">
        <v>280</v>
      </c>
      <c r="L71" s="18">
        <v>0</v>
      </c>
      <c r="M71" s="18">
        <v>280</v>
      </c>
      <c r="N71" s="18">
        <v>317.37</v>
      </c>
      <c r="O71" s="18">
        <v>597.37</v>
      </c>
      <c r="P71" s="18">
        <v>0</v>
      </c>
      <c r="Q71" s="18">
        <v>105.083</v>
      </c>
      <c r="R71" s="18">
        <v>0</v>
      </c>
      <c r="S71" s="18">
        <v>702.45299999999997</v>
      </c>
      <c r="T71" s="18">
        <v>205.98</v>
      </c>
      <c r="U71" s="17">
        <v>0</v>
      </c>
      <c r="V71" s="17">
        <v>205.98</v>
      </c>
      <c r="W71" s="17">
        <v>270.72500000000002</v>
      </c>
      <c r="X71" s="17">
        <v>476.70500000000004</v>
      </c>
      <c r="Y71" s="17">
        <v>0</v>
      </c>
      <c r="Z71" s="17">
        <v>82.492999999999995</v>
      </c>
      <c r="AA71" s="17">
        <v>0</v>
      </c>
      <c r="AB71" s="17">
        <v>559.19800000000009</v>
      </c>
      <c r="AC71" s="16" t="s">
        <v>92</v>
      </c>
      <c r="AD71" s="15" t="s">
        <v>199</v>
      </c>
      <c r="AE71" s="15" t="s">
        <v>199</v>
      </c>
      <c r="AF71" s="14" t="s">
        <v>100</v>
      </c>
      <c r="AG71" s="13">
        <v>0</v>
      </c>
      <c r="AH71" s="13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1296273.3766165655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</row>
    <row r="72" spans="1:77">
      <c r="A72" s="23">
        <v>2018</v>
      </c>
      <c r="B72" s="23" t="s">
        <v>210</v>
      </c>
      <c r="C72" s="23" t="s">
        <v>211</v>
      </c>
      <c r="D72" s="23" t="s">
        <v>212</v>
      </c>
      <c r="E72" s="23" t="s">
        <v>88</v>
      </c>
      <c r="F72" s="23" t="s">
        <v>202</v>
      </c>
      <c r="G72" s="22" t="s">
        <v>90</v>
      </c>
      <c r="H72" s="21">
        <v>39069</v>
      </c>
      <c r="I72" s="21">
        <v>43105</v>
      </c>
      <c r="J72" s="20" t="s">
        <v>198</v>
      </c>
      <c r="K72" s="19">
        <v>10</v>
      </c>
      <c r="L72" s="18">
        <v>0</v>
      </c>
      <c r="M72" s="18">
        <v>10</v>
      </c>
      <c r="N72" s="18">
        <v>244.37</v>
      </c>
      <c r="O72" s="18">
        <v>254.37</v>
      </c>
      <c r="P72" s="18">
        <v>0</v>
      </c>
      <c r="Q72" s="18">
        <v>53.582999999999998</v>
      </c>
      <c r="R72" s="18">
        <v>0</v>
      </c>
      <c r="S72" s="18">
        <v>307.95299999999997</v>
      </c>
      <c r="T72" s="18">
        <v>10.074999999999999</v>
      </c>
      <c r="U72" s="17">
        <v>0</v>
      </c>
      <c r="V72" s="17">
        <v>10.074999999999999</v>
      </c>
      <c r="W72" s="17">
        <v>228.54999999999998</v>
      </c>
      <c r="X72" s="17">
        <v>238.62499999999997</v>
      </c>
      <c r="Y72" s="17">
        <v>0</v>
      </c>
      <c r="Z72" s="17">
        <v>42.093000000000004</v>
      </c>
      <c r="AA72" s="17">
        <v>0</v>
      </c>
      <c r="AB72" s="17">
        <v>280.71799999999996</v>
      </c>
      <c r="AC72" s="16" t="s">
        <v>92</v>
      </c>
      <c r="AD72" s="15" t="s">
        <v>199</v>
      </c>
      <c r="AE72" s="15" t="s">
        <v>199</v>
      </c>
      <c r="AF72" s="14" t="s">
        <v>100</v>
      </c>
      <c r="AG72" s="13">
        <v>0</v>
      </c>
      <c r="AH72" s="13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</row>
    <row r="73" spans="1:77">
      <c r="A73" s="1"/>
      <c r="B73" s="3"/>
      <c r="C73" s="5"/>
      <c r="D73" s="1"/>
      <c r="E73" s="1"/>
      <c r="F73" s="1"/>
      <c r="G73" s="4"/>
      <c r="H73" s="4"/>
      <c r="I73" s="4"/>
      <c r="J73" s="4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  <c r="AD73" s="3"/>
      <c r="AE73" s="3"/>
      <c r="AF73" s="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>
      <c r="A74" s="1"/>
      <c r="B74" s="3"/>
      <c r="C74" s="5"/>
      <c r="D74" s="1"/>
      <c r="E74" s="1"/>
      <c r="F74" s="1"/>
      <c r="G74" s="4"/>
      <c r="H74" s="4"/>
      <c r="I74" s="4"/>
      <c r="J74" s="4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  <c r="AD74" s="3"/>
      <c r="AE74" s="3"/>
      <c r="AF74" s="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>
      <c r="A75" s="6">
        <v>66</v>
      </c>
      <c r="B75" s="6">
        <v>66</v>
      </c>
      <c r="C75" s="6">
        <v>66</v>
      </c>
      <c r="D75" s="6">
        <v>66</v>
      </c>
      <c r="E75" s="6">
        <v>66</v>
      </c>
      <c r="F75" s="6">
        <v>66</v>
      </c>
      <c r="G75" s="6">
        <v>66</v>
      </c>
      <c r="H75" s="6">
        <v>66</v>
      </c>
      <c r="I75" s="6">
        <v>66</v>
      </c>
      <c r="J75" s="9">
        <v>66</v>
      </c>
      <c r="K75" s="10">
        <v>1005</v>
      </c>
      <c r="L75" s="6">
        <v>0</v>
      </c>
      <c r="M75" s="6">
        <v>3460.1560019999997</v>
      </c>
      <c r="N75" s="6">
        <v>5843.86</v>
      </c>
      <c r="O75" s="6">
        <v>9304.0160020000021</v>
      </c>
      <c r="P75" s="6">
        <v>363.8</v>
      </c>
      <c r="Q75" s="6">
        <v>1203.3560000000004</v>
      </c>
      <c r="R75" s="6">
        <v>1205.4000000000001</v>
      </c>
      <c r="S75" s="6">
        <v>12076.572001999999</v>
      </c>
      <c r="T75" s="6">
        <v>891.82500000000005</v>
      </c>
      <c r="U75" s="6">
        <v>0</v>
      </c>
      <c r="V75" s="6">
        <v>3098.4154069999995</v>
      </c>
      <c r="W75" s="6">
        <v>4907.6696470000006</v>
      </c>
      <c r="X75" s="6">
        <v>8006.0850540000001</v>
      </c>
      <c r="Y75" s="6">
        <v>184.78200000000001</v>
      </c>
      <c r="Z75" s="6">
        <v>1099.8863570000001</v>
      </c>
      <c r="AA75" s="6">
        <v>4090.64</v>
      </c>
      <c r="AB75" s="6">
        <v>13381.393411000001</v>
      </c>
      <c r="AC75" s="9">
        <v>66</v>
      </c>
      <c r="AD75" s="8">
        <v>10</v>
      </c>
      <c r="AE75" s="8">
        <v>10</v>
      </c>
      <c r="AF75" s="6">
        <v>66</v>
      </c>
      <c r="AG75" s="6">
        <v>1252123.1000000001</v>
      </c>
      <c r="AH75" s="6">
        <v>0</v>
      </c>
      <c r="AI75" s="7">
        <v>0</v>
      </c>
      <c r="AJ75" s="6">
        <v>37038</v>
      </c>
      <c r="AK75" s="6">
        <v>37038</v>
      </c>
      <c r="AL75" s="6">
        <v>0</v>
      </c>
      <c r="AM75" s="6">
        <v>1331.5130000000001</v>
      </c>
      <c r="AN75" s="6">
        <v>140.51300000000001</v>
      </c>
      <c r="AO75" s="6">
        <v>421.20000000000005</v>
      </c>
      <c r="AP75" s="6">
        <v>0</v>
      </c>
      <c r="AQ75" s="6">
        <v>49023440.100000001</v>
      </c>
      <c r="AR75" s="6">
        <v>0</v>
      </c>
      <c r="AS75" s="6">
        <v>5769.5</v>
      </c>
      <c r="AT75" s="6">
        <v>2096.7999999999997</v>
      </c>
      <c r="AU75" s="6">
        <v>3672.7</v>
      </c>
      <c r="AV75" s="6">
        <v>5100.6750000000002</v>
      </c>
      <c r="AW75" s="6">
        <v>233.625</v>
      </c>
      <c r="AX75" s="6">
        <v>0</v>
      </c>
      <c r="AY75" s="7">
        <v>0</v>
      </c>
      <c r="AZ75" s="7">
        <v>0</v>
      </c>
      <c r="BA75" s="6">
        <v>202827</v>
      </c>
      <c r="BB75" s="6">
        <v>65784</v>
      </c>
      <c r="BC75" s="6">
        <v>137043</v>
      </c>
      <c r="BD75" s="6">
        <v>29522</v>
      </c>
      <c r="BE75" s="6">
        <v>579456</v>
      </c>
      <c r="BF75" s="6">
        <v>1176.32</v>
      </c>
      <c r="BG75" s="6">
        <v>5372351.9999999991</v>
      </c>
      <c r="BH75" s="6">
        <v>882457</v>
      </c>
      <c r="BI75" s="6">
        <v>162934</v>
      </c>
      <c r="BJ75" s="6">
        <v>112156.74999999999</v>
      </c>
      <c r="BK75" s="6">
        <v>50777.250000000015</v>
      </c>
      <c r="BL75" s="6">
        <v>113</v>
      </c>
      <c r="BM75" s="6">
        <v>1613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750</v>
      </c>
      <c r="BU75" s="6">
        <v>0</v>
      </c>
      <c r="BV75" s="6">
        <v>750</v>
      </c>
      <c r="BW75" s="6">
        <v>750</v>
      </c>
      <c r="BX75" s="6">
        <v>0</v>
      </c>
      <c r="BY75" s="6">
        <v>0</v>
      </c>
    </row>
    <row r="76" spans="1:77">
      <c r="A76" s="1"/>
      <c r="B76" s="3"/>
      <c r="C76" s="5"/>
      <c r="D76" s="1"/>
      <c r="E76" s="1"/>
      <c r="F76" s="1"/>
      <c r="G76" s="4"/>
      <c r="H76" s="4"/>
      <c r="I76" s="4"/>
      <c r="J76" s="4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  <c r="AD76" s="3"/>
      <c r="AE76" s="3"/>
      <c r="AF76" s="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>
      <c r="A77" s="1" t="s">
        <v>213</v>
      </c>
      <c r="B77" s="3"/>
      <c r="C77" s="5"/>
      <c r="D77" s="1"/>
      <c r="E77" s="1"/>
      <c r="F77" s="1"/>
      <c r="G77" s="4"/>
      <c r="H77" s="4"/>
      <c r="I77" s="4"/>
      <c r="J77" s="4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  <c r="AD77" s="3"/>
      <c r="AE77" s="3"/>
      <c r="AF77" s="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>
      <c r="A78" s="1" t="s">
        <v>214</v>
      </c>
      <c r="B78" s="3"/>
      <c r="C78" s="5"/>
      <c r="D78" s="1"/>
      <c r="E78" s="1"/>
      <c r="F78" s="1"/>
      <c r="G78" s="4"/>
      <c r="H78" s="4"/>
      <c r="I78" s="4"/>
      <c r="J78" s="4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3"/>
      <c r="AE78" s="3"/>
      <c r="AF78" s="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>
      <c r="A79" s="1" t="s">
        <v>215</v>
      </c>
      <c r="B79" s="3"/>
      <c r="C79" s="5"/>
      <c r="D79" s="1"/>
      <c r="E79" s="1"/>
      <c r="F79" s="1"/>
      <c r="G79" s="4"/>
      <c r="H79" s="4"/>
      <c r="I79" s="4"/>
      <c r="J79" s="4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3"/>
      <c r="AE79" s="3"/>
      <c r="AF79" s="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>
      <c r="A80" s="1" t="s">
        <v>216</v>
      </c>
    </row>
    <row r="81" spans="1:1">
      <c r="A81" s="1" t="s">
        <v>217</v>
      </c>
    </row>
    <row r="82" spans="1:1">
      <c r="A82" s="1"/>
    </row>
    <row r="83" spans="1:1">
      <c r="A83" s="1" t="s">
        <v>218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CFDA-58C2-4C4E-AE8C-C458786114D2}">
  <dimension ref="A1:D53"/>
  <sheetViews>
    <sheetView topLeftCell="A9" zoomScale="135" workbookViewId="0"/>
  </sheetViews>
  <sheetFormatPr defaultColWidth="10.875" defaultRowHeight="15.95"/>
  <cols>
    <col min="1" max="2" width="10.875" style="112"/>
    <col min="3" max="3" width="54.125" style="112" customWidth="1"/>
    <col min="4" max="4" width="13" style="137" customWidth="1"/>
    <col min="5" max="16384" width="10.875" style="112"/>
  </cols>
  <sheetData>
    <row r="1" spans="1:4">
      <c r="A1" s="87" t="s">
        <v>0</v>
      </c>
      <c r="B1" s="109"/>
      <c r="C1" s="110"/>
      <c r="D1" s="111"/>
    </row>
    <row r="2" spans="1:4">
      <c r="A2" s="87" t="s">
        <v>219</v>
      </c>
      <c r="B2" s="109"/>
      <c r="C2" s="110"/>
      <c r="D2" s="111"/>
    </row>
    <row r="3" spans="1:4">
      <c r="A3" s="87" t="s">
        <v>220</v>
      </c>
      <c r="B3" s="109"/>
      <c r="C3" s="110"/>
      <c r="D3" s="111"/>
    </row>
    <row r="4" spans="1:4">
      <c r="A4" s="88" t="s">
        <v>221</v>
      </c>
      <c r="B4" s="109"/>
      <c r="C4" s="110"/>
      <c r="D4" s="111"/>
    </row>
    <row r="5" spans="1:4">
      <c r="A5" s="113"/>
      <c r="B5" s="114"/>
      <c r="C5" s="110"/>
      <c r="D5" s="111"/>
    </row>
    <row r="6" spans="1:4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>
      <c r="A7" s="118" t="s">
        <v>226</v>
      </c>
      <c r="B7" s="118"/>
      <c r="C7" s="119"/>
      <c r="D7" s="120"/>
    </row>
    <row r="8" spans="1:4" s="125" customFormat="1">
      <c r="A8" s="122" t="s">
        <v>227</v>
      </c>
      <c r="B8" s="122"/>
      <c r="C8" s="123"/>
      <c r="D8" s="124"/>
    </row>
    <row r="9" spans="1:4">
      <c r="A9" s="126">
        <v>2.2999999999999998</v>
      </c>
      <c r="B9" s="126" t="s">
        <v>228</v>
      </c>
      <c r="C9" s="127" t="s">
        <v>229</v>
      </c>
      <c r="D9" s="128">
        <v>54</v>
      </c>
    </row>
    <row r="10" spans="1:4">
      <c r="A10" s="126">
        <v>6.1</v>
      </c>
      <c r="B10" s="126" t="s">
        <v>228</v>
      </c>
      <c r="C10" s="127" t="s">
        <v>230</v>
      </c>
      <c r="D10" s="128">
        <v>39</v>
      </c>
    </row>
    <row r="11" spans="1:4">
      <c r="A11" s="126">
        <v>6.2</v>
      </c>
      <c r="B11" s="126" t="s">
        <v>228</v>
      </c>
      <c r="C11" s="127" t="s">
        <v>231</v>
      </c>
      <c r="D11" s="128">
        <v>43</v>
      </c>
    </row>
    <row r="12" spans="1:4">
      <c r="A12" s="126" t="s">
        <v>232</v>
      </c>
      <c r="B12" s="126" t="s">
        <v>233</v>
      </c>
      <c r="C12" s="127" t="s">
        <v>234</v>
      </c>
      <c r="D12" s="128">
        <v>1</v>
      </c>
    </row>
    <row r="13" spans="1:4">
      <c r="A13" s="126" t="s">
        <v>235</v>
      </c>
      <c r="B13" s="126" t="s">
        <v>233</v>
      </c>
      <c r="C13" s="127" t="s">
        <v>236</v>
      </c>
      <c r="D13" s="128">
        <v>1</v>
      </c>
    </row>
    <row r="14" spans="1:4" ht="15" customHeight="1">
      <c r="A14" s="126" t="s">
        <v>237</v>
      </c>
      <c r="B14" s="126" t="s">
        <v>233</v>
      </c>
      <c r="C14" s="127" t="s">
        <v>238</v>
      </c>
      <c r="D14" s="128">
        <v>9</v>
      </c>
    </row>
    <row r="15" spans="1:4" ht="17.100000000000001" customHeight="1">
      <c r="A15" s="126" t="s">
        <v>239</v>
      </c>
      <c r="B15" s="126" t="s">
        <v>233</v>
      </c>
      <c r="C15" s="127" t="s">
        <v>240</v>
      </c>
      <c r="D15" s="128">
        <v>12</v>
      </c>
    </row>
    <row r="16" spans="1:4" s="125" customFormat="1">
      <c r="A16" s="122" t="s">
        <v>241</v>
      </c>
      <c r="B16" s="122"/>
      <c r="C16" s="123"/>
      <c r="D16" s="124"/>
    </row>
    <row r="17" spans="1:4">
      <c r="A17" s="126" t="s">
        <v>242</v>
      </c>
      <c r="B17" s="126" t="s">
        <v>233</v>
      </c>
      <c r="C17" s="127" t="s">
        <v>243</v>
      </c>
      <c r="D17" s="128">
        <v>8</v>
      </c>
    </row>
    <row r="18" spans="1:4">
      <c r="A18" s="126" t="s">
        <v>244</v>
      </c>
      <c r="B18" s="126" t="s">
        <v>233</v>
      </c>
      <c r="C18" s="127" t="s">
        <v>245</v>
      </c>
      <c r="D18" s="128">
        <v>8</v>
      </c>
    </row>
    <row r="19" spans="1:4" s="125" customFormat="1">
      <c r="A19" s="122" t="s">
        <v>246</v>
      </c>
      <c r="B19" s="122"/>
      <c r="C19" s="123"/>
      <c r="D19" s="124"/>
    </row>
    <row r="20" spans="1:4">
      <c r="A20" s="126">
        <v>6.2</v>
      </c>
      <c r="B20" s="126" t="s">
        <v>228</v>
      </c>
      <c r="C20" s="127" t="s">
        <v>231</v>
      </c>
      <c r="D20" s="128">
        <v>8</v>
      </c>
    </row>
    <row r="21" spans="1:4">
      <c r="A21" s="126" t="s">
        <v>247</v>
      </c>
      <c r="B21" s="126" t="s">
        <v>233</v>
      </c>
      <c r="C21" s="127" t="s">
        <v>248</v>
      </c>
      <c r="D21" s="128">
        <v>2971.6</v>
      </c>
    </row>
    <row r="22" spans="1:4" s="121" customFormat="1" ht="15" customHeight="1">
      <c r="A22" s="118" t="s">
        <v>249</v>
      </c>
      <c r="B22" s="118"/>
      <c r="C22" s="119"/>
      <c r="D22" s="120"/>
    </row>
    <row r="23" spans="1:4" s="125" customFormat="1" ht="15" customHeight="1">
      <c r="A23" s="122" t="s">
        <v>250</v>
      </c>
      <c r="B23" s="122"/>
      <c r="C23" s="123"/>
      <c r="D23" s="124"/>
    </row>
    <row r="24" spans="1:4" ht="15" customHeight="1">
      <c r="A24" s="126">
        <v>1.2</v>
      </c>
      <c r="B24" s="126" t="s">
        <v>228</v>
      </c>
      <c r="C24" s="127" t="s">
        <v>251</v>
      </c>
      <c r="D24" s="128">
        <v>1290</v>
      </c>
    </row>
    <row r="25" spans="1:4" ht="15" customHeight="1">
      <c r="A25" s="126">
        <v>3.1</v>
      </c>
      <c r="B25" s="126" t="s">
        <v>228</v>
      </c>
      <c r="C25" s="127" t="s">
        <v>252</v>
      </c>
      <c r="D25" s="128">
        <v>3750000</v>
      </c>
    </row>
    <row r="26" spans="1:4" ht="15" customHeight="1">
      <c r="A26" s="126" t="s">
        <v>253</v>
      </c>
      <c r="B26" s="126" t="s">
        <v>233</v>
      </c>
      <c r="C26" s="127" t="s">
        <v>254</v>
      </c>
      <c r="D26" s="128">
        <v>1</v>
      </c>
    </row>
    <row r="27" spans="1:4" ht="15" customHeight="1">
      <c r="A27" s="126" t="s">
        <v>247</v>
      </c>
      <c r="B27" s="126" t="s">
        <v>233</v>
      </c>
      <c r="C27" s="127" t="s">
        <v>248</v>
      </c>
      <c r="D27" s="128">
        <v>2400</v>
      </c>
    </row>
    <row r="28" spans="1:4" ht="15" customHeight="1">
      <c r="A28" s="126" t="s">
        <v>255</v>
      </c>
      <c r="B28" s="126" t="s">
        <v>233</v>
      </c>
      <c r="C28" s="127" t="s">
        <v>256</v>
      </c>
      <c r="D28" s="128">
        <v>1</v>
      </c>
    </row>
    <row r="29" spans="1:4" ht="15" customHeight="1">
      <c r="A29" s="126" t="s">
        <v>242</v>
      </c>
      <c r="B29" s="126" t="s">
        <v>233</v>
      </c>
      <c r="C29" s="127" t="s">
        <v>243</v>
      </c>
      <c r="D29" s="128">
        <v>1</v>
      </c>
    </row>
    <row r="30" spans="1:4" s="125" customFormat="1" ht="15" customHeight="1">
      <c r="A30" s="122" t="s">
        <v>257</v>
      </c>
      <c r="B30" s="122"/>
      <c r="C30" s="123"/>
      <c r="D30" s="124"/>
    </row>
    <row r="31" spans="1:4" ht="15" customHeight="1">
      <c r="A31" s="126">
        <v>1.2</v>
      </c>
      <c r="B31" s="126" t="s">
        <v>228</v>
      </c>
      <c r="C31" s="127" t="s">
        <v>251</v>
      </c>
      <c r="D31" s="128">
        <v>845</v>
      </c>
    </row>
    <row r="32" spans="1:4" ht="15" customHeight="1">
      <c r="A32" s="126">
        <v>3.1</v>
      </c>
      <c r="B32" s="126" t="s">
        <v>228</v>
      </c>
      <c r="C32" s="127" t="s">
        <v>252</v>
      </c>
      <c r="D32" s="128">
        <v>107000</v>
      </c>
    </row>
    <row r="33" spans="1:4" ht="15" customHeight="1">
      <c r="A33" s="126">
        <v>5.0999999999999996</v>
      </c>
      <c r="B33" s="126" t="s">
        <v>228</v>
      </c>
      <c r="C33" s="127" t="s">
        <v>258</v>
      </c>
      <c r="D33" s="128">
        <v>3178.5714285714289</v>
      </c>
    </row>
    <row r="34" spans="1:4" ht="15" customHeight="1">
      <c r="A34" s="126" t="s">
        <v>259</v>
      </c>
      <c r="B34" s="126" t="s">
        <v>233</v>
      </c>
      <c r="C34" s="127" t="s">
        <v>260</v>
      </c>
      <c r="D34" s="128">
        <v>2</v>
      </c>
    </row>
    <row r="35" spans="1:4" ht="15" customHeight="1">
      <c r="A35" s="126" t="s">
        <v>247</v>
      </c>
      <c r="B35" s="126" t="s">
        <v>233</v>
      </c>
      <c r="C35" s="127" t="s">
        <v>248</v>
      </c>
      <c r="D35" s="128">
        <v>100</v>
      </c>
    </row>
    <row r="36" spans="1:4" ht="15" customHeight="1">
      <c r="A36" s="126" t="s">
        <v>244</v>
      </c>
      <c r="B36" s="126" t="s">
        <v>233</v>
      </c>
      <c r="C36" s="127" t="s">
        <v>245</v>
      </c>
      <c r="D36" s="128">
        <v>3</v>
      </c>
    </row>
    <row r="37" spans="1:4" s="121" customFormat="1" ht="15" customHeight="1">
      <c r="A37" s="118" t="s">
        <v>261</v>
      </c>
      <c r="B37" s="118"/>
      <c r="C37" s="129"/>
      <c r="D37" s="130"/>
    </row>
    <row r="38" spans="1:4" ht="15" customHeight="1">
      <c r="A38" s="131" t="s">
        <v>262</v>
      </c>
      <c r="B38" s="126"/>
      <c r="C38" s="132"/>
      <c r="D38" s="133"/>
    </row>
    <row r="39" spans="1:4" ht="15" customHeight="1">
      <c r="A39" s="134" t="s">
        <v>263</v>
      </c>
      <c r="B39" s="126" t="s">
        <v>233</v>
      </c>
      <c r="C39" s="132" t="s">
        <v>264</v>
      </c>
      <c r="D39" s="133">
        <v>30</v>
      </c>
    </row>
    <row r="40" spans="1:4" s="125" customFormat="1" ht="15" customHeight="1">
      <c r="A40" s="131" t="s">
        <v>265</v>
      </c>
      <c r="B40" s="122"/>
      <c r="C40" s="135"/>
      <c r="D40" s="136"/>
    </row>
    <row r="41" spans="1:4" ht="15" customHeight="1">
      <c r="A41" s="134">
        <v>6.1</v>
      </c>
      <c r="B41" s="126" t="s">
        <v>228</v>
      </c>
      <c r="C41" s="132" t="s">
        <v>230</v>
      </c>
      <c r="D41" s="133">
        <v>2</v>
      </c>
    </row>
    <row r="42" spans="1:4" ht="15" customHeight="1">
      <c r="A42" s="134" t="s">
        <v>266</v>
      </c>
      <c r="B42" s="126" t="s">
        <v>233</v>
      </c>
      <c r="C42" s="132" t="s">
        <v>267</v>
      </c>
      <c r="D42" s="133">
        <v>1</v>
      </c>
    </row>
    <row r="43" spans="1:4" s="125" customFormat="1" ht="15" customHeight="1">
      <c r="A43" s="131" t="s">
        <v>268</v>
      </c>
      <c r="B43" s="122"/>
      <c r="C43" s="135"/>
      <c r="D43" s="136"/>
    </row>
    <row r="44" spans="1:4" ht="15" customHeight="1">
      <c r="A44" s="134">
        <v>5.3</v>
      </c>
      <c r="B44" s="126" t="s">
        <v>228</v>
      </c>
      <c r="C44" s="132" t="s">
        <v>269</v>
      </c>
      <c r="D44" s="133">
        <v>17000</v>
      </c>
    </row>
    <row r="45" spans="1:4" ht="15" customHeight="1">
      <c r="A45" s="134" t="s">
        <v>263</v>
      </c>
      <c r="B45" s="126" t="s">
        <v>233</v>
      </c>
      <c r="C45" s="132" t="s">
        <v>264</v>
      </c>
      <c r="D45" s="133">
        <v>74</v>
      </c>
    </row>
    <row r="46" spans="1:4" ht="15" customHeight="1">
      <c r="A46" s="134" t="s">
        <v>270</v>
      </c>
      <c r="B46" s="126" t="s">
        <v>233</v>
      </c>
      <c r="C46" s="132" t="s">
        <v>271</v>
      </c>
      <c r="D46" s="133">
        <v>3</v>
      </c>
    </row>
    <row r="47" spans="1:4" ht="15" customHeight="1">
      <c r="A47" s="134" t="s">
        <v>272</v>
      </c>
      <c r="B47" s="126" t="s">
        <v>233</v>
      </c>
      <c r="C47" s="132" t="s">
        <v>273</v>
      </c>
      <c r="D47" s="133">
        <v>1</v>
      </c>
    </row>
    <row r="48" spans="1:4" ht="15" customHeight="1">
      <c r="A48" s="134" t="s">
        <v>274</v>
      </c>
      <c r="B48" s="126" t="s">
        <v>233</v>
      </c>
      <c r="C48" s="132" t="s">
        <v>275</v>
      </c>
      <c r="D48" s="133">
        <v>1000</v>
      </c>
    </row>
    <row r="49" spans="1:4" ht="15" customHeight="1">
      <c r="A49" s="134" t="s">
        <v>276</v>
      </c>
      <c r="B49" s="126" t="s">
        <v>233</v>
      </c>
      <c r="C49" s="132" t="s">
        <v>277</v>
      </c>
      <c r="D49" s="133">
        <v>3</v>
      </c>
    </row>
    <row r="50" spans="1:4" s="125" customFormat="1" ht="15" customHeight="1">
      <c r="A50" s="131" t="s">
        <v>278</v>
      </c>
      <c r="B50" s="122"/>
      <c r="C50" s="135"/>
      <c r="D50" s="136"/>
    </row>
    <row r="51" spans="1:4" ht="15" customHeight="1">
      <c r="A51" s="134">
        <v>6.1</v>
      </c>
      <c r="B51" s="126" t="s">
        <v>228</v>
      </c>
      <c r="C51" s="132" t="s">
        <v>230</v>
      </c>
      <c r="D51" s="133">
        <v>1</v>
      </c>
    </row>
    <row r="52" spans="1:4" ht="15" customHeight="1">
      <c r="A52" s="134" t="s">
        <v>266</v>
      </c>
      <c r="B52" s="126" t="s">
        <v>233</v>
      </c>
      <c r="C52" s="132" t="s">
        <v>267</v>
      </c>
      <c r="D52" s="133">
        <v>4</v>
      </c>
    </row>
    <row r="53" spans="1:4" ht="15" customHeight="1">
      <c r="A53" s="126" t="s">
        <v>239</v>
      </c>
      <c r="B53" s="126" t="s">
        <v>233</v>
      </c>
      <c r="C53" s="132" t="s">
        <v>240</v>
      </c>
      <c r="D53" s="133">
        <v>1</v>
      </c>
    </row>
  </sheetData>
  <hyperlinks>
    <hyperlink ref="A4" r:id="rId1" xr:uid="{DF16B688-873D-9E4B-BEA2-CBC5B2E8041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129B-D123-6748-A2BA-F7B2B38A335E}">
  <dimension ref="A1:D20"/>
  <sheetViews>
    <sheetView topLeftCell="A15" zoomScale="135" workbookViewId="0">
      <selection sqref="A1:D20"/>
    </sheetView>
  </sheetViews>
  <sheetFormatPr defaultColWidth="10.875" defaultRowHeight="15.95"/>
  <cols>
    <col min="1" max="2" width="10.875" style="112"/>
    <col min="3" max="3" width="54.125" style="112" customWidth="1"/>
    <col min="4" max="4" width="13" style="137" customWidth="1"/>
    <col min="5" max="16384" width="10.875" style="112"/>
  </cols>
  <sheetData>
    <row r="1" spans="1:4">
      <c r="A1" s="87" t="s">
        <v>0</v>
      </c>
      <c r="B1" s="109"/>
      <c r="C1" s="110"/>
      <c r="D1" s="111"/>
    </row>
    <row r="2" spans="1:4">
      <c r="A2" s="87" t="s">
        <v>279</v>
      </c>
      <c r="B2" s="109"/>
      <c r="C2" s="110"/>
      <c r="D2" s="111"/>
    </row>
    <row r="3" spans="1:4">
      <c r="A3" s="87" t="s">
        <v>220</v>
      </c>
      <c r="B3" s="109"/>
      <c r="C3" s="110"/>
      <c r="D3" s="111"/>
    </row>
    <row r="4" spans="1:4">
      <c r="A4" s="138" t="s">
        <v>280</v>
      </c>
      <c r="B4" s="109"/>
      <c r="C4" s="110"/>
      <c r="D4" s="111"/>
    </row>
    <row r="5" spans="1:4">
      <c r="A5" s="113"/>
      <c r="B5" s="114"/>
      <c r="C5" s="110"/>
      <c r="D5" s="111"/>
    </row>
    <row r="6" spans="1:4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>
      <c r="A7" s="118" t="s">
        <v>226</v>
      </c>
      <c r="B7" s="118"/>
      <c r="C7" s="119"/>
      <c r="D7" s="120"/>
    </row>
    <row r="8" spans="1:4" s="125" customFormat="1">
      <c r="A8" s="122" t="s">
        <v>281</v>
      </c>
      <c r="B8" s="122"/>
      <c r="C8" s="123"/>
      <c r="D8" s="124"/>
    </row>
    <row r="9" spans="1:4">
      <c r="A9" s="126">
        <v>6.2</v>
      </c>
      <c r="B9" s="126" t="s">
        <v>228</v>
      </c>
      <c r="C9" s="127" t="s">
        <v>231</v>
      </c>
      <c r="D9" s="128">
        <v>8</v>
      </c>
    </row>
    <row r="10" spans="1:4">
      <c r="A10" s="126" t="s">
        <v>242</v>
      </c>
      <c r="B10" s="126" t="s">
        <v>233</v>
      </c>
      <c r="C10" s="127" t="s">
        <v>243</v>
      </c>
      <c r="D10" s="128">
        <v>2</v>
      </c>
    </row>
    <row r="11" spans="1:4">
      <c r="A11" s="122" t="s">
        <v>282</v>
      </c>
      <c r="B11" s="126"/>
      <c r="C11" s="127"/>
      <c r="D11" s="128"/>
    </row>
    <row r="12" spans="1:4">
      <c r="A12" s="126">
        <v>4.0999999999999996</v>
      </c>
      <c r="B12" s="126" t="s">
        <v>228</v>
      </c>
      <c r="C12" s="127" t="s">
        <v>283</v>
      </c>
      <c r="D12" s="128">
        <v>229740.78999999998</v>
      </c>
    </row>
    <row r="13" spans="1:4">
      <c r="A13" s="126">
        <v>6.2</v>
      </c>
      <c r="B13" s="126" t="s">
        <v>228</v>
      </c>
      <c r="C13" s="127" t="s">
        <v>231</v>
      </c>
      <c r="D13" s="145">
        <v>0</v>
      </c>
    </row>
    <row r="14" spans="1:4" ht="15" customHeight="1">
      <c r="A14" s="126" t="s">
        <v>284</v>
      </c>
      <c r="B14" s="126" t="s">
        <v>233</v>
      </c>
      <c r="C14" s="127" t="s">
        <v>285</v>
      </c>
      <c r="D14" s="145">
        <v>0</v>
      </c>
    </row>
    <row r="15" spans="1:4" ht="17.100000000000001" customHeight="1">
      <c r="A15" s="126" t="s">
        <v>286</v>
      </c>
      <c r="B15" s="126" t="s">
        <v>233</v>
      </c>
      <c r="C15" s="127" t="s">
        <v>287</v>
      </c>
      <c r="D15" s="145">
        <v>0</v>
      </c>
    </row>
    <row r="16" spans="1:4" s="125" customFormat="1">
      <c r="A16" s="126" t="s">
        <v>242</v>
      </c>
      <c r="B16" s="126" t="s">
        <v>233</v>
      </c>
      <c r="C16" s="127" t="s">
        <v>243</v>
      </c>
      <c r="D16" s="145">
        <v>0</v>
      </c>
    </row>
    <row r="17" spans="1:4" ht="30">
      <c r="A17" s="126" t="s">
        <v>288</v>
      </c>
      <c r="B17" s="126" t="s">
        <v>233</v>
      </c>
      <c r="C17" s="127" t="s">
        <v>289</v>
      </c>
      <c r="D17" s="145">
        <v>0</v>
      </c>
    </row>
    <row r="18" spans="1:4">
      <c r="A18" s="126" t="s">
        <v>290</v>
      </c>
      <c r="B18" s="126" t="s">
        <v>233</v>
      </c>
      <c r="C18" s="127" t="s">
        <v>291</v>
      </c>
      <c r="D18" s="145">
        <v>0</v>
      </c>
    </row>
    <row r="19" spans="1:4" s="121" customFormat="1" ht="15" customHeight="1">
      <c r="A19" s="139" t="s">
        <v>249</v>
      </c>
      <c r="B19" s="139"/>
      <c r="C19" s="140"/>
      <c r="D19" s="141">
        <v>0</v>
      </c>
    </row>
    <row r="20" spans="1:4" s="121" customFormat="1" ht="15" customHeight="1">
      <c r="A20" s="139" t="s">
        <v>261</v>
      </c>
      <c r="B20" s="139"/>
      <c r="C20" s="142"/>
      <c r="D20" s="143">
        <v>0</v>
      </c>
    </row>
  </sheetData>
  <hyperlinks>
    <hyperlink ref="A4" r:id="rId1" xr:uid="{D1CC18DF-966F-8044-95D8-1D8854FC072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6B0B-B6C6-B947-B6A0-CC377CFC2EC7}">
  <dimension ref="A1:G45"/>
  <sheetViews>
    <sheetView topLeftCell="A33" zoomScale="135" workbookViewId="0">
      <selection activeCell="A34" sqref="A34"/>
    </sheetView>
  </sheetViews>
  <sheetFormatPr defaultColWidth="10.875" defaultRowHeight="15.95"/>
  <cols>
    <col min="1" max="1" width="12.125" style="84" customWidth="1"/>
    <col min="2" max="2" width="10.875" style="84"/>
    <col min="3" max="3" width="54.125" style="84" customWidth="1"/>
    <col min="4" max="4" width="13" style="86" customWidth="1"/>
    <col min="5" max="16384" width="10.875" style="84"/>
  </cols>
  <sheetData>
    <row r="1" spans="1:7">
      <c r="A1" s="87" t="s">
        <v>0</v>
      </c>
      <c r="B1" s="81"/>
      <c r="C1" s="82"/>
      <c r="D1" s="83"/>
    </row>
    <row r="2" spans="1:7">
      <c r="A2" s="144">
        <v>2019</v>
      </c>
      <c r="B2" s="85"/>
      <c r="C2" s="82"/>
      <c r="D2" s="83"/>
    </row>
    <row r="3" spans="1:7" ht="15" customHeight="1">
      <c r="A3" s="92" t="s">
        <v>292</v>
      </c>
      <c r="B3" s="93" t="s">
        <v>223</v>
      </c>
      <c r="C3" s="93" t="s">
        <v>293</v>
      </c>
      <c r="D3" s="94" t="s">
        <v>294</v>
      </c>
      <c r="E3" s="94" t="s">
        <v>295</v>
      </c>
      <c r="F3" s="94" t="s">
        <v>296</v>
      </c>
      <c r="G3" s="95" t="s">
        <v>297</v>
      </c>
    </row>
    <row r="4" spans="1:7" ht="15" customHeight="1">
      <c r="A4" s="96" t="s">
        <v>298</v>
      </c>
      <c r="B4" s="103"/>
      <c r="C4" s="104"/>
      <c r="D4" s="97"/>
      <c r="E4" s="81"/>
      <c r="F4" s="81"/>
      <c r="G4" s="98"/>
    </row>
    <row r="5" spans="1:7" ht="15" customHeight="1">
      <c r="A5" s="102">
        <v>1.2</v>
      </c>
      <c r="B5" s="89" t="s">
        <v>228</v>
      </c>
      <c r="C5" s="90" t="s">
        <v>251</v>
      </c>
      <c r="D5" s="91">
        <v>0</v>
      </c>
      <c r="E5" s="91">
        <f>1290+845</f>
        <v>2135</v>
      </c>
      <c r="F5" s="91">
        <v>0</v>
      </c>
      <c r="G5" s="98">
        <f>SUM(D5:F5)</f>
        <v>2135</v>
      </c>
    </row>
    <row r="6" spans="1:7" ht="15" customHeight="1">
      <c r="A6" s="102" t="s">
        <v>263</v>
      </c>
      <c r="B6" s="89" t="s">
        <v>233</v>
      </c>
      <c r="C6" s="90" t="s">
        <v>264</v>
      </c>
      <c r="D6" s="91">
        <v>0</v>
      </c>
      <c r="E6" s="91">
        <v>0</v>
      </c>
      <c r="F6" s="91">
        <f>30+74</f>
        <v>104</v>
      </c>
      <c r="G6" s="98">
        <f t="shared" ref="G6:G32" si="0">SUM(D6:F6)</f>
        <v>104</v>
      </c>
    </row>
    <row r="7" spans="1:7" ht="15" customHeight="1">
      <c r="A7" s="102" t="s">
        <v>232</v>
      </c>
      <c r="B7" s="89" t="s">
        <v>233</v>
      </c>
      <c r="C7" s="90" t="s">
        <v>234</v>
      </c>
      <c r="D7" s="91">
        <v>1</v>
      </c>
      <c r="E7" s="91">
        <v>0</v>
      </c>
      <c r="F7" s="91">
        <v>0</v>
      </c>
      <c r="G7" s="98">
        <f t="shared" si="0"/>
        <v>1</v>
      </c>
    </row>
    <row r="8" spans="1:7" ht="15" customHeight="1">
      <c r="A8" s="102" t="s">
        <v>253</v>
      </c>
      <c r="B8" s="89" t="s">
        <v>233</v>
      </c>
      <c r="C8" s="90" t="s">
        <v>254</v>
      </c>
      <c r="D8" s="91">
        <v>1</v>
      </c>
      <c r="E8" s="91">
        <v>0</v>
      </c>
      <c r="F8" s="91">
        <v>0</v>
      </c>
      <c r="G8" s="98">
        <f t="shared" si="0"/>
        <v>1</v>
      </c>
    </row>
    <row r="9" spans="1:7" ht="15" customHeight="1">
      <c r="A9" s="96" t="s">
        <v>299</v>
      </c>
      <c r="B9" s="103"/>
      <c r="C9" s="104"/>
      <c r="D9" s="91"/>
      <c r="E9" s="91"/>
      <c r="F9" s="91"/>
      <c r="G9" s="98"/>
    </row>
    <row r="10" spans="1:7" ht="15" customHeight="1">
      <c r="A10" s="102">
        <v>2.2999999999999998</v>
      </c>
      <c r="B10" s="89" t="s">
        <v>228</v>
      </c>
      <c r="C10" s="90" t="s">
        <v>229</v>
      </c>
      <c r="D10" s="91">
        <v>54</v>
      </c>
      <c r="E10" s="91">
        <v>0</v>
      </c>
      <c r="F10" s="91">
        <v>0</v>
      </c>
      <c r="G10" s="98">
        <f t="shared" si="0"/>
        <v>54</v>
      </c>
    </row>
    <row r="11" spans="1:7" ht="15" customHeight="1">
      <c r="A11" s="102" t="s">
        <v>270</v>
      </c>
      <c r="B11" s="89" t="s">
        <v>233</v>
      </c>
      <c r="C11" s="90" t="s">
        <v>271</v>
      </c>
      <c r="D11" s="91">
        <v>0</v>
      </c>
      <c r="E11" s="91">
        <v>0</v>
      </c>
      <c r="F11" s="91">
        <v>3</v>
      </c>
      <c r="G11" s="98">
        <f t="shared" si="0"/>
        <v>3</v>
      </c>
    </row>
    <row r="12" spans="1:7" ht="15" customHeight="1">
      <c r="A12" s="102" t="s">
        <v>235</v>
      </c>
      <c r="B12" s="89" t="s">
        <v>233</v>
      </c>
      <c r="C12" s="90" t="s">
        <v>236</v>
      </c>
      <c r="D12" s="91">
        <v>1</v>
      </c>
      <c r="E12" s="91">
        <v>0</v>
      </c>
      <c r="F12" s="91">
        <v>0</v>
      </c>
      <c r="G12" s="98">
        <f t="shared" si="0"/>
        <v>1</v>
      </c>
    </row>
    <row r="13" spans="1:7" ht="15" customHeight="1">
      <c r="A13" s="96" t="s">
        <v>300</v>
      </c>
      <c r="B13" s="103"/>
      <c r="C13" s="104"/>
      <c r="D13" s="91"/>
      <c r="E13" s="91"/>
      <c r="F13" s="91"/>
      <c r="G13" s="98"/>
    </row>
    <row r="14" spans="1:7" ht="15" customHeight="1">
      <c r="A14" s="102">
        <v>3.1</v>
      </c>
      <c r="B14" s="89" t="s">
        <v>228</v>
      </c>
      <c r="C14" s="90" t="s">
        <v>252</v>
      </c>
      <c r="D14" s="91">
        <v>0</v>
      </c>
      <c r="E14" s="91">
        <f>107000+3750000</f>
        <v>3857000</v>
      </c>
      <c r="F14" s="91">
        <v>0</v>
      </c>
      <c r="G14" s="98">
        <f t="shared" si="0"/>
        <v>3857000</v>
      </c>
    </row>
    <row r="15" spans="1:7" ht="15" customHeight="1">
      <c r="A15" s="102" t="s">
        <v>259</v>
      </c>
      <c r="B15" s="89" t="s">
        <v>233</v>
      </c>
      <c r="C15" s="90" t="s">
        <v>260</v>
      </c>
      <c r="D15" s="91">
        <v>0</v>
      </c>
      <c r="E15" s="91">
        <v>2</v>
      </c>
      <c r="F15" s="91">
        <v>0</v>
      </c>
      <c r="G15" s="98">
        <f t="shared" si="0"/>
        <v>2</v>
      </c>
    </row>
    <row r="16" spans="1:7" ht="15" customHeight="1">
      <c r="A16" s="102" t="s">
        <v>247</v>
      </c>
      <c r="B16" s="89" t="s">
        <v>233</v>
      </c>
      <c r="C16" s="90" t="s">
        <v>248</v>
      </c>
      <c r="D16" s="91">
        <v>2971.6</v>
      </c>
      <c r="E16" s="91">
        <f>2400+100</f>
        <v>2500</v>
      </c>
      <c r="F16" s="91">
        <v>0</v>
      </c>
      <c r="G16" s="98">
        <f t="shared" si="0"/>
        <v>5471.6</v>
      </c>
    </row>
    <row r="17" spans="1:7" ht="15" customHeight="1">
      <c r="A17" s="102" t="s">
        <v>255</v>
      </c>
      <c r="B17" s="89" t="s">
        <v>233</v>
      </c>
      <c r="C17" s="90" t="s">
        <v>256</v>
      </c>
      <c r="D17" s="91">
        <v>0</v>
      </c>
      <c r="E17" s="91">
        <v>1</v>
      </c>
      <c r="F17" s="91">
        <v>0</v>
      </c>
      <c r="G17" s="98">
        <f t="shared" si="0"/>
        <v>1</v>
      </c>
    </row>
    <row r="18" spans="1:7" ht="15" customHeight="1">
      <c r="A18" s="96" t="s">
        <v>301</v>
      </c>
      <c r="B18" s="89"/>
      <c r="C18" s="90"/>
      <c r="D18" s="91"/>
      <c r="E18" s="91"/>
      <c r="F18" s="91"/>
      <c r="G18" s="98"/>
    </row>
    <row r="19" spans="1:7" ht="15" customHeight="1">
      <c r="A19" s="102" t="s">
        <v>242</v>
      </c>
      <c r="B19" s="89" t="s">
        <v>233</v>
      </c>
      <c r="C19" s="90" t="s">
        <v>243</v>
      </c>
      <c r="D19" s="91">
        <v>8</v>
      </c>
      <c r="E19" s="91">
        <v>1</v>
      </c>
      <c r="F19" s="91">
        <v>0</v>
      </c>
      <c r="G19" s="98">
        <f t="shared" si="0"/>
        <v>9</v>
      </c>
    </row>
    <row r="20" spans="1:7" ht="15" customHeight="1">
      <c r="A20" s="96" t="s">
        <v>302</v>
      </c>
      <c r="B20" s="103"/>
      <c r="C20" s="104"/>
      <c r="D20" s="91"/>
      <c r="E20" s="91"/>
      <c r="F20" s="91"/>
      <c r="G20" s="98"/>
    </row>
    <row r="21" spans="1:7" ht="15" customHeight="1">
      <c r="A21" s="102">
        <v>5.0999999999999996</v>
      </c>
      <c r="B21" s="89" t="s">
        <v>228</v>
      </c>
      <c r="C21" s="90" t="s">
        <v>258</v>
      </c>
      <c r="D21" s="91">
        <v>0</v>
      </c>
      <c r="E21" s="91">
        <v>3178.5714285714289</v>
      </c>
      <c r="F21" s="91">
        <v>0</v>
      </c>
      <c r="G21" s="98">
        <f t="shared" si="0"/>
        <v>3178.5714285714289</v>
      </c>
    </row>
    <row r="22" spans="1:7" ht="15" customHeight="1">
      <c r="A22" s="102">
        <v>5.3</v>
      </c>
      <c r="B22" s="89" t="s">
        <v>228</v>
      </c>
      <c r="C22" s="90" t="s">
        <v>269</v>
      </c>
      <c r="D22" s="91">
        <v>0</v>
      </c>
      <c r="E22" s="91">
        <v>0</v>
      </c>
      <c r="F22" s="91">
        <v>17000</v>
      </c>
      <c r="G22" s="98">
        <f t="shared" si="0"/>
        <v>17000</v>
      </c>
    </row>
    <row r="23" spans="1:7" ht="15" customHeight="1">
      <c r="A23" s="102" t="s">
        <v>244</v>
      </c>
      <c r="B23" s="89" t="s">
        <v>233</v>
      </c>
      <c r="C23" s="90" t="s">
        <v>245</v>
      </c>
      <c r="D23" s="91">
        <v>8</v>
      </c>
      <c r="E23" s="91">
        <v>3</v>
      </c>
      <c r="F23" s="91">
        <v>0</v>
      </c>
      <c r="G23" s="98">
        <f t="shared" si="0"/>
        <v>11</v>
      </c>
    </row>
    <row r="24" spans="1:7" ht="15" customHeight="1">
      <c r="A24" s="102" t="s">
        <v>272</v>
      </c>
      <c r="B24" s="89" t="s">
        <v>233</v>
      </c>
      <c r="C24" s="90" t="s">
        <v>273</v>
      </c>
      <c r="D24" s="91">
        <v>0</v>
      </c>
      <c r="E24" s="91">
        <v>0</v>
      </c>
      <c r="F24" s="91">
        <v>1</v>
      </c>
      <c r="G24" s="98">
        <f t="shared" si="0"/>
        <v>1</v>
      </c>
    </row>
    <row r="25" spans="1:7" ht="15" customHeight="1">
      <c r="A25" s="102" t="s">
        <v>274</v>
      </c>
      <c r="B25" s="89" t="s">
        <v>233</v>
      </c>
      <c r="C25" s="90" t="s">
        <v>275</v>
      </c>
      <c r="D25" s="91">
        <v>0</v>
      </c>
      <c r="E25" s="91">
        <v>0</v>
      </c>
      <c r="F25" s="91">
        <v>1000</v>
      </c>
      <c r="G25" s="98">
        <f t="shared" si="0"/>
        <v>1000</v>
      </c>
    </row>
    <row r="26" spans="1:7" ht="15" customHeight="1">
      <c r="A26" s="102" t="s">
        <v>276</v>
      </c>
      <c r="B26" s="89" t="s">
        <v>233</v>
      </c>
      <c r="C26" s="90" t="s">
        <v>277</v>
      </c>
      <c r="D26" s="91">
        <v>0</v>
      </c>
      <c r="E26" s="91">
        <v>0</v>
      </c>
      <c r="F26" s="91">
        <v>3</v>
      </c>
      <c r="G26" s="98">
        <f t="shared" si="0"/>
        <v>3</v>
      </c>
    </row>
    <row r="27" spans="1:7" ht="15" customHeight="1">
      <c r="A27" s="96" t="s">
        <v>303</v>
      </c>
      <c r="B27" s="103"/>
      <c r="C27" s="104"/>
      <c r="D27" s="91"/>
      <c r="E27" s="91"/>
      <c r="F27" s="99"/>
      <c r="G27" s="98"/>
    </row>
    <row r="28" spans="1:7" ht="15" customHeight="1">
      <c r="A28" s="102">
        <v>6.1</v>
      </c>
      <c r="B28" s="89" t="s">
        <v>228</v>
      </c>
      <c r="C28" s="90" t="s">
        <v>230</v>
      </c>
      <c r="D28" s="81">
        <v>39</v>
      </c>
      <c r="E28" s="91">
        <v>0</v>
      </c>
      <c r="F28" s="91">
        <f>1+2</f>
        <v>3</v>
      </c>
      <c r="G28" s="98">
        <f t="shared" si="0"/>
        <v>42</v>
      </c>
    </row>
    <row r="29" spans="1:7" ht="15" customHeight="1">
      <c r="A29" s="102">
        <v>6.2</v>
      </c>
      <c r="B29" s="89" t="s">
        <v>228</v>
      </c>
      <c r="C29" s="90" t="s">
        <v>231</v>
      </c>
      <c r="D29" s="91">
        <f>43+8</f>
        <v>51</v>
      </c>
      <c r="E29" s="91">
        <v>0</v>
      </c>
      <c r="F29" s="91">
        <v>0</v>
      </c>
      <c r="G29" s="98">
        <f t="shared" si="0"/>
        <v>51</v>
      </c>
    </row>
    <row r="30" spans="1:7" ht="15" customHeight="1">
      <c r="A30" s="102" t="s">
        <v>266</v>
      </c>
      <c r="B30" s="89" t="s">
        <v>233</v>
      </c>
      <c r="C30" s="90" t="s">
        <v>267</v>
      </c>
      <c r="D30" s="91">
        <v>0</v>
      </c>
      <c r="E30" s="91">
        <v>0</v>
      </c>
      <c r="F30" s="91">
        <f>4+1</f>
        <v>5</v>
      </c>
      <c r="G30" s="98">
        <f t="shared" si="0"/>
        <v>5</v>
      </c>
    </row>
    <row r="31" spans="1:7" ht="15" customHeight="1">
      <c r="A31" s="102" t="s">
        <v>237</v>
      </c>
      <c r="B31" s="89" t="s">
        <v>233</v>
      </c>
      <c r="C31" s="90" t="s">
        <v>238</v>
      </c>
      <c r="D31" s="91">
        <v>9</v>
      </c>
      <c r="E31" s="91">
        <v>0</v>
      </c>
      <c r="F31" s="91">
        <v>0</v>
      </c>
      <c r="G31" s="98">
        <f t="shared" si="0"/>
        <v>9</v>
      </c>
    </row>
    <row r="32" spans="1:7" ht="15" customHeight="1">
      <c r="A32" s="106" t="s">
        <v>239</v>
      </c>
      <c r="B32" s="107" t="s">
        <v>233</v>
      </c>
      <c r="C32" s="108" t="s">
        <v>240</v>
      </c>
      <c r="D32" s="100">
        <v>12</v>
      </c>
      <c r="E32" s="100">
        <v>0</v>
      </c>
      <c r="F32" s="100">
        <v>1</v>
      </c>
      <c r="G32" s="101">
        <f t="shared" si="0"/>
        <v>13</v>
      </c>
    </row>
    <row r="33" spans="1:7">
      <c r="D33" s="105"/>
      <c r="E33" s="81"/>
      <c r="F33" s="81"/>
      <c r="G33" s="81"/>
    </row>
    <row r="34" spans="1:7">
      <c r="A34" s="152">
        <v>2020</v>
      </c>
      <c r="B34" s="85"/>
      <c r="C34" s="82"/>
      <c r="D34" s="83"/>
    </row>
    <row r="35" spans="1:7">
      <c r="A35" s="92" t="s">
        <v>292</v>
      </c>
      <c r="B35" s="93" t="s">
        <v>223</v>
      </c>
      <c r="C35" s="93" t="s">
        <v>293</v>
      </c>
      <c r="D35" s="94" t="s">
        <v>294</v>
      </c>
      <c r="E35" s="94" t="s">
        <v>295</v>
      </c>
      <c r="F35" s="94" t="s">
        <v>296</v>
      </c>
      <c r="G35" s="95" t="s">
        <v>297</v>
      </c>
    </row>
    <row r="36" spans="1:7">
      <c r="A36" s="96" t="s">
        <v>300</v>
      </c>
      <c r="B36" s="103"/>
      <c r="C36" s="104"/>
      <c r="D36" s="91"/>
      <c r="E36" s="91"/>
      <c r="F36" s="91"/>
      <c r="G36" s="98"/>
    </row>
    <row r="37" spans="1:7" ht="30">
      <c r="A37" s="148" t="s">
        <v>284</v>
      </c>
      <c r="B37" s="126" t="s">
        <v>233</v>
      </c>
      <c r="C37" s="127" t="s">
        <v>285</v>
      </c>
      <c r="D37" s="145">
        <v>0</v>
      </c>
      <c r="E37" s="91">
        <v>0</v>
      </c>
      <c r="F37" s="91">
        <v>0</v>
      </c>
      <c r="G37" s="149">
        <f t="shared" ref="G37:G45" si="1">SUM(D37:F37)</f>
        <v>0</v>
      </c>
    </row>
    <row r="38" spans="1:7">
      <c r="A38" s="96" t="s">
        <v>301</v>
      </c>
      <c r="B38" s="89"/>
      <c r="C38" s="90"/>
      <c r="D38" s="91"/>
      <c r="E38" s="91"/>
      <c r="F38" s="91"/>
      <c r="G38" s="149"/>
    </row>
    <row r="39" spans="1:7">
      <c r="A39" s="148">
        <v>4.0999999999999996</v>
      </c>
      <c r="B39" s="126" t="s">
        <v>228</v>
      </c>
      <c r="C39" s="127" t="s">
        <v>283</v>
      </c>
      <c r="D39" s="146">
        <v>229740.78999999998</v>
      </c>
      <c r="E39" s="91">
        <v>0</v>
      </c>
      <c r="F39" s="91">
        <v>0</v>
      </c>
      <c r="G39" s="149">
        <f t="shared" si="1"/>
        <v>229740.78999999998</v>
      </c>
    </row>
    <row r="40" spans="1:7">
      <c r="A40" s="148" t="s">
        <v>286</v>
      </c>
      <c r="B40" s="126" t="s">
        <v>233</v>
      </c>
      <c r="C40" s="127" t="s">
        <v>287</v>
      </c>
      <c r="D40" s="146">
        <v>0</v>
      </c>
      <c r="E40" s="91">
        <v>0</v>
      </c>
      <c r="F40" s="91">
        <v>0</v>
      </c>
      <c r="G40" s="149">
        <f t="shared" si="1"/>
        <v>0</v>
      </c>
    </row>
    <row r="41" spans="1:7">
      <c r="A41" s="148" t="s">
        <v>242</v>
      </c>
      <c r="B41" s="126" t="s">
        <v>233</v>
      </c>
      <c r="C41" s="127" t="s">
        <v>243</v>
      </c>
      <c r="D41" s="146">
        <v>2</v>
      </c>
      <c r="E41" s="91">
        <v>0</v>
      </c>
      <c r="F41" s="91">
        <v>0</v>
      </c>
      <c r="G41" s="149">
        <f t="shared" si="1"/>
        <v>2</v>
      </c>
    </row>
    <row r="42" spans="1:7" ht="30">
      <c r="A42" s="148" t="s">
        <v>288</v>
      </c>
      <c r="B42" s="126" t="s">
        <v>233</v>
      </c>
      <c r="C42" s="127" t="s">
        <v>289</v>
      </c>
      <c r="D42" s="146">
        <v>0</v>
      </c>
      <c r="E42" s="91">
        <v>0</v>
      </c>
      <c r="F42" s="91">
        <v>0</v>
      </c>
      <c r="G42" s="149">
        <f t="shared" si="1"/>
        <v>0</v>
      </c>
    </row>
    <row r="43" spans="1:7">
      <c r="A43" s="102" t="s">
        <v>290</v>
      </c>
      <c r="B43" s="89" t="s">
        <v>233</v>
      </c>
      <c r="C43" s="90" t="s">
        <v>291</v>
      </c>
      <c r="D43" s="147">
        <v>0</v>
      </c>
      <c r="E43" s="91">
        <v>0</v>
      </c>
      <c r="F43" s="91">
        <v>0</v>
      </c>
      <c r="G43" s="149">
        <f t="shared" si="1"/>
        <v>0</v>
      </c>
    </row>
    <row r="44" spans="1:7">
      <c r="A44" s="96" t="s">
        <v>303</v>
      </c>
      <c r="B44" s="103"/>
      <c r="C44" s="104"/>
      <c r="D44" s="147"/>
      <c r="E44" s="91"/>
      <c r="F44" s="91"/>
      <c r="G44" s="149"/>
    </row>
    <row r="45" spans="1:7">
      <c r="A45" s="106">
        <v>6.2</v>
      </c>
      <c r="B45" s="107" t="s">
        <v>228</v>
      </c>
      <c r="C45" s="108" t="s">
        <v>231</v>
      </c>
      <c r="D45" s="150">
        <v>8</v>
      </c>
      <c r="E45" s="100">
        <v>0</v>
      </c>
      <c r="F45" s="100">
        <v>0</v>
      </c>
      <c r="G45" s="151">
        <f t="shared" si="1"/>
        <v>8</v>
      </c>
    </row>
  </sheetData>
  <phoneticPr fontId="27" type="noConversion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DAC4-5DA0-8848-A9AC-B46F5DF3ADAE}">
  <dimension ref="A1:D40"/>
  <sheetViews>
    <sheetView topLeftCell="A21" zoomScale="135" workbookViewId="0">
      <selection activeCell="A26" sqref="A26:D39"/>
    </sheetView>
  </sheetViews>
  <sheetFormatPr defaultColWidth="10.875" defaultRowHeight="15.95"/>
  <cols>
    <col min="1" max="2" width="10.875" style="112"/>
    <col min="3" max="3" width="54.125" style="112" customWidth="1"/>
    <col min="4" max="4" width="13" style="137" customWidth="1"/>
    <col min="5" max="16384" width="10.875" style="112"/>
  </cols>
  <sheetData>
    <row r="1" spans="1:4">
      <c r="A1" s="87" t="s">
        <v>0</v>
      </c>
      <c r="B1" s="109"/>
      <c r="C1" s="110"/>
      <c r="D1" s="111"/>
    </row>
    <row r="2" spans="1:4">
      <c r="A2" s="87" t="s">
        <v>304</v>
      </c>
      <c r="B2" s="109"/>
      <c r="C2" s="110"/>
      <c r="D2" s="111"/>
    </row>
    <row r="3" spans="1:4">
      <c r="A3" s="87" t="s">
        <v>220</v>
      </c>
      <c r="B3" s="109"/>
      <c r="C3" s="110"/>
      <c r="D3" s="111"/>
    </row>
    <row r="4" spans="1:4">
      <c r="A4" s="77" t="s">
        <v>305</v>
      </c>
      <c r="B4" s="109"/>
      <c r="C4" s="110"/>
      <c r="D4" s="111"/>
    </row>
    <row r="5" spans="1:4">
      <c r="A5" s="113"/>
      <c r="B5" s="114"/>
      <c r="C5" s="110"/>
      <c r="D5" s="111"/>
    </row>
    <row r="6" spans="1:4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>
      <c r="A7" s="118" t="s">
        <v>226</v>
      </c>
      <c r="B7" s="118"/>
      <c r="C7" s="119"/>
      <c r="D7" s="120"/>
    </row>
    <row r="8" spans="1:4" s="125" customFormat="1">
      <c r="A8" s="122" t="s">
        <v>306</v>
      </c>
      <c r="B8" s="122"/>
      <c r="C8" s="123"/>
      <c r="D8" s="124"/>
    </row>
    <row r="9" spans="1:4" s="153" customFormat="1">
      <c r="A9" s="126">
        <v>1.3</v>
      </c>
      <c r="B9" s="126" t="s">
        <v>228</v>
      </c>
      <c r="C9" s="127" t="s">
        <v>307</v>
      </c>
      <c r="D9" s="158">
        <v>14600000</v>
      </c>
    </row>
    <row r="10" spans="1:4" s="153" customFormat="1">
      <c r="A10" s="126" t="s">
        <v>232</v>
      </c>
      <c r="B10" s="126" t="s">
        <v>233</v>
      </c>
      <c r="C10" s="127" t="s">
        <v>234</v>
      </c>
      <c r="D10" s="158">
        <v>1</v>
      </c>
    </row>
    <row r="11" spans="1:4" s="153" customFormat="1">
      <c r="A11" s="126" t="s">
        <v>235</v>
      </c>
      <c r="B11" s="126" t="s">
        <v>233</v>
      </c>
      <c r="C11" s="127" t="s">
        <v>236</v>
      </c>
      <c r="D11" s="158">
        <v>1</v>
      </c>
    </row>
    <row r="12" spans="1:4" s="153" customFormat="1" ht="30">
      <c r="A12" s="126" t="s">
        <v>308</v>
      </c>
      <c r="B12" s="126" t="s">
        <v>233</v>
      </c>
      <c r="C12" s="127" t="s">
        <v>309</v>
      </c>
      <c r="D12" s="158">
        <v>1</v>
      </c>
    </row>
    <row r="13" spans="1:4" s="153" customFormat="1" ht="30">
      <c r="A13" s="126" t="s">
        <v>310</v>
      </c>
      <c r="B13" s="126" t="s">
        <v>233</v>
      </c>
      <c r="C13" s="127" t="s">
        <v>311</v>
      </c>
      <c r="D13" s="158">
        <v>7</v>
      </c>
    </row>
    <row r="14" spans="1:4" s="125" customFormat="1">
      <c r="A14" s="122" t="s">
        <v>312</v>
      </c>
      <c r="B14" s="122"/>
      <c r="C14" s="123"/>
      <c r="D14" s="159"/>
    </row>
    <row r="15" spans="1:4" s="153" customFormat="1">
      <c r="A15" s="126">
        <v>5.0999999999999996</v>
      </c>
      <c r="B15" s="126" t="s">
        <v>228</v>
      </c>
      <c r="C15" s="127" t="s">
        <v>258</v>
      </c>
      <c r="D15" s="158">
        <v>3933236</v>
      </c>
    </row>
    <row r="16" spans="1:4" s="153" customFormat="1">
      <c r="A16" s="126">
        <v>6.2</v>
      </c>
      <c r="B16" s="126" t="s">
        <v>228</v>
      </c>
      <c r="C16" s="127" t="s">
        <v>231</v>
      </c>
      <c r="D16" s="158">
        <v>8</v>
      </c>
    </row>
    <row r="17" spans="1:4" s="153" customFormat="1">
      <c r="A17" s="126" t="s">
        <v>242</v>
      </c>
      <c r="B17" s="126" t="s">
        <v>233</v>
      </c>
      <c r="C17" s="127" t="s">
        <v>243</v>
      </c>
      <c r="D17" s="158">
        <v>4</v>
      </c>
    </row>
    <row r="18" spans="1:4" s="125" customFormat="1">
      <c r="A18" s="122" t="s">
        <v>313</v>
      </c>
      <c r="B18" s="122"/>
      <c r="C18" s="123"/>
      <c r="D18" s="159"/>
    </row>
    <row r="19" spans="1:4" s="153" customFormat="1">
      <c r="A19" s="126" t="s">
        <v>242</v>
      </c>
      <c r="B19" s="126" t="s">
        <v>233</v>
      </c>
      <c r="C19" s="127" t="s">
        <v>243</v>
      </c>
      <c r="D19" s="158">
        <v>1</v>
      </c>
    </row>
    <row r="20" spans="1:4" s="125" customFormat="1">
      <c r="A20" s="122" t="s">
        <v>314</v>
      </c>
      <c r="B20" s="122"/>
      <c r="C20" s="123"/>
      <c r="D20" s="159"/>
    </row>
    <row r="21" spans="1:4" s="153" customFormat="1">
      <c r="A21" s="126">
        <v>1.2</v>
      </c>
      <c r="B21" s="126" t="s">
        <v>228</v>
      </c>
      <c r="C21" s="127" t="s">
        <v>251</v>
      </c>
      <c r="D21" s="158">
        <v>600</v>
      </c>
    </row>
    <row r="22" spans="1:4" s="153" customFormat="1">
      <c r="A22" s="126">
        <v>3.1</v>
      </c>
      <c r="B22" s="126" t="s">
        <v>228</v>
      </c>
      <c r="C22" s="127" t="s">
        <v>252</v>
      </c>
      <c r="D22" s="158">
        <v>76606</v>
      </c>
    </row>
    <row r="23" spans="1:4" s="153" customFormat="1">
      <c r="A23" s="126" t="s">
        <v>259</v>
      </c>
      <c r="B23" s="126" t="s">
        <v>233</v>
      </c>
      <c r="C23" s="127" t="s">
        <v>260</v>
      </c>
      <c r="D23" s="158">
        <v>5</v>
      </c>
    </row>
    <row r="24" spans="1:4" s="153" customFormat="1">
      <c r="A24" s="126" t="s">
        <v>247</v>
      </c>
      <c r="B24" s="126" t="s">
        <v>233</v>
      </c>
      <c r="C24" s="127" t="s">
        <v>248</v>
      </c>
      <c r="D24" s="158">
        <v>30.6</v>
      </c>
    </row>
    <row r="25" spans="1:4" s="153" customFormat="1">
      <c r="A25" s="126" t="s">
        <v>255</v>
      </c>
      <c r="B25" s="126" t="s">
        <v>233</v>
      </c>
      <c r="C25" s="127" t="s">
        <v>256</v>
      </c>
      <c r="D25" s="158">
        <v>1</v>
      </c>
    </row>
    <row r="26" spans="1:4" s="121" customFormat="1" ht="15" customHeight="1">
      <c r="A26" s="118" t="s">
        <v>249</v>
      </c>
      <c r="B26" s="118"/>
      <c r="C26" s="119"/>
      <c r="D26" s="160"/>
    </row>
    <row r="27" spans="1:4" s="125" customFormat="1" ht="15" customHeight="1">
      <c r="A27" s="122" t="s">
        <v>315</v>
      </c>
      <c r="B27" s="122"/>
      <c r="C27" s="123"/>
      <c r="D27" s="161"/>
    </row>
    <row r="28" spans="1:4" ht="15" customHeight="1">
      <c r="A28" s="126">
        <v>1.2</v>
      </c>
      <c r="B28" s="126" t="s">
        <v>228</v>
      </c>
      <c r="C28" s="127" t="s">
        <v>251</v>
      </c>
      <c r="D28" s="162">
        <v>1999</v>
      </c>
    </row>
    <row r="29" spans="1:4" ht="15" customHeight="1">
      <c r="A29" s="126">
        <v>3.1</v>
      </c>
      <c r="B29" s="126" t="s">
        <v>228</v>
      </c>
      <c r="C29" s="127" t="s">
        <v>252</v>
      </c>
      <c r="D29" s="162">
        <v>278979</v>
      </c>
    </row>
    <row r="30" spans="1:4" ht="15" customHeight="1">
      <c r="A30" s="126" t="s">
        <v>316</v>
      </c>
      <c r="B30" s="126" t="s">
        <v>233</v>
      </c>
      <c r="C30" s="127" t="s">
        <v>317</v>
      </c>
      <c r="D30" s="162">
        <v>1</v>
      </c>
    </row>
    <row r="31" spans="1:4" s="121" customFormat="1" ht="15" customHeight="1">
      <c r="A31" s="118" t="s">
        <v>261</v>
      </c>
      <c r="B31" s="118"/>
      <c r="C31" s="129"/>
      <c r="D31" s="163"/>
    </row>
    <row r="32" spans="1:4" ht="15" customHeight="1">
      <c r="A32" s="131" t="s">
        <v>318</v>
      </c>
      <c r="B32" s="126"/>
      <c r="C32" s="132"/>
      <c r="D32" s="164"/>
    </row>
    <row r="33" spans="1:4" s="153" customFormat="1" ht="15" customHeight="1">
      <c r="A33" s="134">
        <v>6.1</v>
      </c>
      <c r="B33" s="126" t="s">
        <v>228</v>
      </c>
      <c r="C33" s="132" t="s">
        <v>230</v>
      </c>
      <c r="D33" s="164">
        <v>1</v>
      </c>
    </row>
    <row r="34" spans="1:4" s="153" customFormat="1" ht="15" customHeight="1">
      <c r="A34" s="134" t="s">
        <v>319</v>
      </c>
      <c r="B34" s="126" t="s">
        <v>233</v>
      </c>
      <c r="C34" s="132" t="s">
        <v>320</v>
      </c>
      <c r="D34" s="164">
        <v>50</v>
      </c>
    </row>
    <row r="35" spans="1:4" s="153" customFormat="1" ht="15" customHeight="1">
      <c r="A35" s="134" t="s">
        <v>321</v>
      </c>
      <c r="B35" s="126" t="s">
        <v>233</v>
      </c>
      <c r="C35" s="132" t="s">
        <v>322</v>
      </c>
      <c r="D35" s="164">
        <v>2</v>
      </c>
    </row>
    <row r="36" spans="1:4" s="125" customFormat="1" ht="15" customHeight="1">
      <c r="A36" s="131" t="s">
        <v>323</v>
      </c>
      <c r="B36" s="122"/>
      <c r="C36" s="135"/>
      <c r="D36" s="165"/>
    </row>
    <row r="37" spans="1:4" s="153" customFormat="1" ht="15" customHeight="1">
      <c r="A37" s="134" t="s">
        <v>324</v>
      </c>
      <c r="B37" s="126" t="s">
        <v>233</v>
      </c>
      <c r="C37" s="132" t="s">
        <v>325</v>
      </c>
      <c r="D37" s="164">
        <v>1</v>
      </c>
    </row>
    <row r="38" spans="1:4" s="153" customFormat="1" ht="15" customHeight="1">
      <c r="A38" s="134" t="s">
        <v>319</v>
      </c>
      <c r="B38" s="126" t="s">
        <v>233</v>
      </c>
      <c r="C38" s="132" t="s">
        <v>320</v>
      </c>
      <c r="D38" s="164">
        <v>3</v>
      </c>
    </row>
    <row r="39" spans="1:4" s="125" customFormat="1" ht="15" customHeight="1">
      <c r="A39" s="131" t="s">
        <v>326</v>
      </c>
      <c r="B39" s="122"/>
      <c r="C39" s="135"/>
      <c r="D39" s="165"/>
    </row>
    <row r="40" spans="1:4" ht="15" customHeight="1">
      <c r="A40" s="134" t="s">
        <v>266</v>
      </c>
      <c r="B40" s="126" t="s">
        <v>233</v>
      </c>
      <c r="C40" s="132" t="s">
        <v>267</v>
      </c>
      <c r="D40" s="164">
        <v>1</v>
      </c>
    </row>
  </sheetData>
  <hyperlinks>
    <hyperlink ref="A4" r:id="rId1" xr:uid="{E972F3A8-D1BF-0642-B1C3-94520FBDCBB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40D6-4B01-3F4C-B52A-57DE9E07A607}">
  <dimension ref="A1:G74"/>
  <sheetViews>
    <sheetView topLeftCell="A52" zoomScale="119" zoomScaleNormal="119" workbookViewId="0">
      <selection activeCell="B53" sqref="B53:C53"/>
    </sheetView>
  </sheetViews>
  <sheetFormatPr defaultColWidth="10.875" defaultRowHeight="15.95"/>
  <cols>
    <col min="1" max="1" width="12.125" style="84" customWidth="1"/>
    <col min="2" max="2" width="10.875" style="84"/>
    <col min="3" max="3" width="54.125" style="84" customWidth="1"/>
    <col min="4" max="4" width="13" style="86" customWidth="1"/>
    <col min="5" max="16384" width="10.875" style="84"/>
  </cols>
  <sheetData>
    <row r="1" spans="1:7">
      <c r="A1" s="87" t="s">
        <v>0</v>
      </c>
      <c r="B1" s="81"/>
      <c r="C1" s="82"/>
      <c r="D1" s="83"/>
    </row>
    <row r="2" spans="1:7">
      <c r="A2" s="144">
        <v>2019</v>
      </c>
      <c r="B2" s="85"/>
      <c r="C2" s="82"/>
      <c r="D2" s="83"/>
    </row>
    <row r="3" spans="1:7" ht="15" customHeight="1">
      <c r="A3" s="92" t="s">
        <v>292</v>
      </c>
      <c r="B3" s="93" t="s">
        <v>223</v>
      </c>
      <c r="C3" s="93" t="s">
        <v>293</v>
      </c>
      <c r="D3" s="94" t="s">
        <v>294</v>
      </c>
      <c r="E3" s="94" t="s">
        <v>295</v>
      </c>
      <c r="F3" s="94" t="s">
        <v>296</v>
      </c>
      <c r="G3" s="95" t="s">
        <v>297</v>
      </c>
    </row>
    <row r="4" spans="1:7" ht="15" customHeight="1">
      <c r="A4" s="96" t="s">
        <v>298</v>
      </c>
      <c r="B4" s="103"/>
      <c r="C4" s="104"/>
      <c r="D4" s="97"/>
      <c r="E4" s="81"/>
      <c r="F4" s="81"/>
      <c r="G4" s="98"/>
    </row>
    <row r="5" spans="1:7" ht="15" customHeight="1">
      <c r="A5" s="102">
        <v>1.2</v>
      </c>
      <c r="B5" s="89" t="s">
        <v>228</v>
      </c>
      <c r="C5" s="90" t="s">
        <v>251</v>
      </c>
      <c r="D5" s="91">
        <v>0</v>
      </c>
      <c r="E5" s="91">
        <f>1290+845</f>
        <v>2135</v>
      </c>
      <c r="F5" s="91">
        <v>0</v>
      </c>
      <c r="G5" s="98">
        <f>SUM(D5:F5)</f>
        <v>2135</v>
      </c>
    </row>
    <row r="6" spans="1:7" ht="15" customHeight="1">
      <c r="A6" s="102" t="s">
        <v>263</v>
      </c>
      <c r="B6" s="89" t="s">
        <v>233</v>
      </c>
      <c r="C6" s="90" t="s">
        <v>264</v>
      </c>
      <c r="D6" s="91">
        <v>0</v>
      </c>
      <c r="E6" s="91">
        <v>0</v>
      </c>
      <c r="F6" s="91">
        <f>30+74</f>
        <v>104</v>
      </c>
      <c r="G6" s="98">
        <f t="shared" ref="G6:G32" si="0">SUM(D6:F6)</f>
        <v>104</v>
      </c>
    </row>
    <row r="7" spans="1:7" ht="15" customHeight="1">
      <c r="A7" s="102" t="s">
        <v>232</v>
      </c>
      <c r="B7" s="89" t="s">
        <v>233</v>
      </c>
      <c r="C7" s="90" t="s">
        <v>234</v>
      </c>
      <c r="D7" s="91">
        <v>1</v>
      </c>
      <c r="E7" s="91">
        <v>0</v>
      </c>
      <c r="F7" s="91">
        <v>0</v>
      </c>
      <c r="G7" s="98">
        <f t="shared" si="0"/>
        <v>1</v>
      </c>
    </row>
    <row r="8" spans="1:7" ht="15" customHeight="1">
      <c r="A8" s="102" t="s">
        <v>253</v>
      </c>
      <c r="B8" s="89" t="s">
        <v>233</v>
      </c>
      <c r="C8" s="90" t="s">
        <v>254</v>
      </c>
      <c r="D8" s="91">
        <v>1</v>
      </c>
      <c r="E8" s="91">
        <v>0</v>
      </c>
      <c r="F8" s="91">
        <v>0</v>
      </c>
      <c r="G8" s="98">
        <f t="shared" si="0"/>
        <v>1</v>
      </c>
    </row>
    <row r="9" spans="1:7" ht="15" customHeight="1">
      <c r="A9" s="96" t="s">
        <v>299</v>
      </c>
      <c r="B9" s="103"/>
      <c r="C9" s="104"/>
      <c r="D9" s="91"/>
      <c r="E9" s="91"/>
      <c r="F9" s="91"/>
      <c r="G9" s="98"/>
    </row>
    <row r="10" spans="1:7" ht="15" customHeight="1">
      <c r="A10" s="102">
        <v>2.2999999999999998</v>
      </c>
      <c r="B10" s="89" t="s">
        <v>228</v>
      </c>
      <c r="C10" s="90" t="s">
        <v>229</v>
      </c>
      <c r="D10" s="91">
        <v>54</v>
      </c>
      <c r="E10" s="91">
        <v>0</v>
      </c>
      <c r="F10" s="91">
        <v>0</v>
      </c>
      <c r="G10" s="98">
        <f t="shared" si="0"/>
        <v>54</v>
      </c>
    </row>
    <row r="11" spans="1:7" ht="15" customHeight="1">
      <c r="A11" s="102" t="s">
        <v>270</v>
      </c>
      <c r="B11" s="89" t="s">
        <v>233</v>
      </c>
      <c r="C11" s="90" t="s">
        <v>271</v>
      </c>
      <c r="D11" s="91">
        <v>0</v>
      </c>
      <c r="E11" s="91">
        <v>0</v>
      </c>
      <c r="F11" s="91">
        <v>3</v>
      </c>
      <c r="G11" s="98">
        <f t="shared" si="0"/>
        <v>3</v>
      </c>
    </row>
    <row r="12" spans="1:7" ht="15" customHeight="1">
      <c r="A12" s="102" t="s">
        <v>235</v>
      </c>
      <c r="B12" s="89" t="s">
        <v>233</v>
      </c>
      <c r="C12" s="90" t="s">
        <v>236</v>
      </c>
      <c r="D12" s="91">
        <v>1</v>
      </c>
      <c r="E12" s="91">
        <v>0</v>
      </c>
      <c r="F12" s="91">
        <v>0</v>
      </c>
      <c r="G12" s="98">
        <f t="shared" si="0"/>
        <v>1</v>
      </c>
    </row>
    <row r="13" spans="1:7" ht="15" customHeight="1">
      <c r="A13" s="96" t="s">
        <v>300</v>
      </c>
      <c r="B13" s="103"/>
      <c r="C13" s="104"/>
      <c r="D13" s="91"/>
      <c r="E13" s="91"/>
      <c r="F13" s="91"/>
      <c r="G13" s="98"/>
    </row>
    <row r="14" spans="1:7" ht="15" customHeight="1">
      <c r="A14" s="102">
        <v>3.1</v>
      </c>
      <c r="B14" s="89" t="s">
        <v>228</v>
      </c>
      <c r="C14" s="90" t="s">
        <v>252</v>
      </c>
      <c r="D14" s="91">
        <v>0</v>
      </c>
      <c r="E14" s="91">
        <f>107000+3750000</f>
        <v>3857000</v>
      </c>
      <c r="F14" s="91">
        <v>0</v>
      </c>
      <c r="G14" s="98">
        <f t="shared" si="0"/>
        <v>3857000</v>
      </c>
    </row>
    <row r="15" spans="1:7" ht="15" customHeight="1">
      <c r="A15" s="102" t="s">
        <v>259</v>
      </c>
      <c r="B15" s="89" t="s">
        <v>233</v>
      </c>
      <c r="C15" s="90" t="s">
        <v>260</v>
      </c>
      <c r="D15" s="91">
        <v>0</v>
      </c>
      <c r="E15" s="91">
        <v>2</v>
      </c>
      <c r="F15" s="91">
        <v>0</v>
      </c>
      <c r="G15" s="98">
        <f t="shared" si="0"/>
        <v>2</v>
      </c>
    </row>
    <row r="16" spans="1:7" ht="15" customHeight="1">
      <c r="A16" s="102" t="s">
        <v>247</v>
      </c>
      <c r="B16" s="89" t="s">
        <v>233</v>
      </c>
      <c r="C16" s="90" t="s">
        <v>248</v>
      </c>
      <c r="D16" s="91">
        <v>2971.6</v>
      </c>
      <c r="E16" s="91">
        <f>2400+100</f>
        <v>2500</v>
      </c>
      <c r="F16" s="91">
        <v>0</v>
      </c>
      <c r="G16" s="98">
        <f t="shared" si="0"/>
        <v>5471.6</v>
      </c>
    </row>
    <row r="17" spans="1:7" ht="15" customHeight="1">
      <c r="A17" s="102" t="s">
        <v>255</v>
      </c>
      <c r="B17" s="89" t="s">
        <v>233</v>
      </c>
      <c r="C17" s="90" t="s">
        <v>256</v>
      </c>
      <c r="D17" s="91">
        <v>0</v>
      </c>
      <c r="E17" s="91">
        <v>1</v>
      </c>
      <c r="F17" s="91">
        <v>0</v>
      </c>
      <c r="G17" s="98">
        <f t="shared" si="0"/>
        <v>1</v>
      </c>
    </row>
    <row r="18" spans="1:7" ht="15" customHeight="1">
      <c r="A18" s="96" t="s">
        <v>301</v>
      </c>
      <c r="B18" s="89"/>
      <c r="C18" s="90"/>
      <c r="D18" s="91"/>
      <c r="E18" s="91"/>
      <c r="F18" s="91"/>
      <c r="G18" s="98"/>
    </row>
    <row r="19" spans="1:7" ht="15" customHeight="1">
      <c r="A19" s="102" t="s">
        <v>242</v>
      </c>
      <c r="B19" s="89" t="s">
        <v>233</v>
      </c>
      <c r="C19" s="90" t="s">
        <v>243</v>
      </c>
      <c r="D19" s="91">
        <v>8</v>
      </c>
      <c r="E19" s="91">
        <v>1</v>
      </c>
      <c r="F19" s="91">
        <v>0</v>
      </c>
      <c r="G19" s="98">
        <f t="shared" si="0"/>
        <v>9</v>
      </c>
    </row>
    <row r="20" spans="1:7" ht="15" customHeight="1">
      <c r="A20" s="96" t="s">
        <v>302</v>
      </c>
      <c r="B20" s="103"/>
      <c r="C20" s="104"/>
      <c r="D20" s="91"/>
      <c r="E20" s="91"/>
      <c r="F20" s="91"/>
      <c r="G20" s="98"/>
    </row>
    <row r="21" spans="1:7" ht="15" customHeight="1">
      <c r="A21" s="102">
        <v>5.0999999999999996</v>
      </c>
      <c r="B21" s="89" t="s">
        <v>228</v>
      </c>
      <c r="C21" s="90" t="s">
        <v>258</v>
      </c>
      <c r="D21" s="91">
        <v>0</v>
      </c>
      <c r="E21" s="91">
        <v>3178.5714285714289</v>
      </c>
      <c r="F21" s="91">
        <v>0</v>
      </c>
      <c r="G21" s="98">
        <f t="shared" si="0"/>
        <v>3178.5714285714289</v>
      </c>
    </row>
    <row r="22" spans="1:7" ht="15" customHeight="1">
      <c r="A22" s="102">
        <v>5.3</v>
      </c>
      <c r="B22" s="89" t="s">
        <v>228</v>
      </c>
      <c r="C22" s="90" t="s">
        <v>269</v>
      </c>
      <c r="D22" s="91">
        <v>0</v>
      </c>
      <c r="E22" s="91">
        <v>0</v>
      </c>
      <c r="F22" s="91">
        <v>17000</v>
      </c>
      <c r="G22" s="98">
        <f t="shared" si="0"/>
        <v>17000</v>
      </c>
    </row>
    <row r="23" spans="1:7" ht="15" customHeight="1">
      <c r="A23" s="102" t="s">
        <v>244</v>
      </c>
      <c r="B23" s="89" t="s">
        <v>233</v>
      </c>
      <c r="C23" s="90" t="s">
        <v>245</v>
      </c>
      <c r="D23" s="91">
        <v>8</v>
      </c>
      <c r="E23" s="91">
        <v>3</v>
      </c>
      <c r="F23" s="91">
        <v>0</v>
      </c>
      <c r="G23" s="98">
        <f t="shared" si="0"/>
        <v>11</v>
      </c>
    </row>
    <row r="24" spans="1:7" ht="15" customHeight="1">
      <c r="A24" s="102" t="s">
        <v>272</v>
      </c>
      <c r="B24" s="89" t="s">
        <v>233</v>
      </c>
      <c r="C24" s="90" t="s">
        <v>273</v>
      </c>
      <c r="D24" s="91">
        <v>0</v>
      </c>
      <c r="E24" s="91">
        <v>0</v>
      </c>
      <c r="F24" s="91">
        <v>1</v>
      </c>
      <c r="G24" s="98">
        <f t="shared" si="0"/>
        <v>1</v>
      </c>
    </row>
    <row r="25" spans="1:7" ht="15" customHeight="1">
      <c r="A25" s="102" t="s">
        <v>274</v>
      </c>
      <c r="B25" s="89" t="s">
        <v>233</v>
      </c>
      <c r="C25" s="90" t="s">
        <v>275</v>
      </c>
      <c r="D25" s="91">
        <v>0</v>
      </c>
      <c r="E25" s="91">
        <v>0</v>
      </c>
      <c r="F25" s="91">
        <v>1000</v>
      </c>
      <c r="G25" s="98">
        <f t="shared" si="0"/>
        <v>1000</v>
      </c>
    </row>
    <row r="26" spans="1:7" ht="15" customHeight="1">
      <c r="A26" s="102" t="s">
        <v>276</v>
      </c>
      <c r="B26" s="89" t="s">
        <v>233</v>
      </c>
      <c r="C26" s="90" t="s">
        <v>277</v>
      </c>
      <c r="D26" s="91">
        <v>0</v>
      </c>
      <c r="E26" s="91">
        <v>0</v>
      </c>
      <c r="F26" s="91">
        <v>3</v>
      </c>
      <c r="G26" s="98">
        <f t="shared" si="0"/>
        <v>3</v>
      </c>
    </row>
    <row r="27" spans="1:7" ht="15" customHeight="1">
      <c r="A27" s="96" t="s">
        <v>303</v>
      </c>
      <c r="B27" s="103"/>
      <c r="C27" s="104"/>
      <c r="D27" s="91"/>
      <c r="E27" s="91"/>
      <c r="F27" s="99"/>
      <c r="G27" s="98"/>
    </row>
    <row r="28" spans="1:7" ht="15" customHeight="1">
      <c r="A28" s="102">
        <v>6.1</v>
      </c>
      <c r="B28" s="89" t="s">
        <v>228</v>
      </c>
      <c r="C28" s="90" t="s">
        <v>230</v>
      </c>
      <c r="D28" s="81">
        <v>39</v>
      </c>
      <c r="E28" s="91">
        <v>0</v>
      </c>
      <c r="F28" s="91">
        <f>1+2</f>
        <v>3</v>
      </c>
      <c r="G28" s="98">
        <f t="shared" si="0"/>
        <v>42</v>
      </c>
    </row>
    <row r="29" spans="1:7" ht="15" customHeight="1">
      <c r="A29" s="102">
        <v>6.2</v>
      </c>
      <c r="B29" s="89" t="s">
        <v>228</v>
      </c>
      <c r="C29" s="90" t="s">
        <v>231</v>
      </c>
      <c r="D29" s="91">
        <f>43+8</f>
        <v>51</v>
      </c>
      <c r="E29" s="91">
        <v>0</v>
      </c>
      <c r="F29" s="91">
        <v>0</v>
      </c>
      <c r="G29" s="98">
        <f t="shared" si="0"/>
        <v>51</v>
      </c>
    </row>
    <row r="30" spans="1:7" ht="15" customHeight="1">
      <c r="A30" s="102" t="s">
        <v>266</v>
      </c>
      <c r="B30" s="89" t="s">
        <v>233</v>
      </c>
      <c r="C30" s="90" t="s">
        <v>267</v>
      </c>
      <c r="D30" s="91">
        <v>0</v>
      </c>
      <c r="E30" s="91">
        <v>0</v>
      </c>
      <c r="F30" s="91">
        <f>4+1</f>
        <v>5</v>
      </c>
      <c r="G30" s="98">
        <f t="shared" si="0"/>
        <v>5</v>
      </c>
    </row>
    <row r="31" spans="1:7" ht="15" customHeight="1">
      <c r="A31" s="102" t="s">
        <v>237</v>
      </c>
      <c r="B31" s="89" t="s">
        <v>233</v>
      </c>
      <c r="C31" s="90" t="s">
        <v>238</v>
      </c>
      <c r="D31" s="91">
        <v>9</v>
      </c>
      <c r="E31" s="91">
        <v>0</v>
      </c>
      <c r="F31" s="91">
        <v>0</v>
      </c>
      <c r="G31" s="98">
        <f t="shared" si="0"/>
        <v>9</v>
      </c>
    </row>
    <row r="32" spans="1:7" ht="15" customHeight="1">
      <c r="A32" s="106" t="s">
        <v>239</v>
      </c>
      <c r="B32" s="107" t="s">
        <v>233</v>
      </c>
      <c r="C32" s="108" t="s">
        <v>240</v>
      </c>
      <c r="D32" s="100">
        <v>12</v>
      </c>
      <c r="E32" s="100">
        <v>0</v>
      </c>
      <c r="F32" s="100">
        <v>1</v>
      </c>
      <c r="G32" s="101">
        <f t="shared" si="0"/>
        <v>13</v>
      </c>
    </row>
    <row r="33" spans="1:7">
      <c r="D33" s="105"/>
      <c r="E33" s="81"/>
      <c r="F33" s="81"/>
      <c r="G33" s="81"/>
    </row>
    <row r="34" spans="1:7">
      <c r="A34" s="152">
        <v>2020</v>
      </c>
      <c r="B34" s="85"/>
      <c r="C34" s="82"/>
      <c r="D34" s="83"/>
    </row>
    <row r="35" spans="1:7">
      <c r="A35" s="92" t="s">
        <v>292</v>
      </c>
      <c r="B35" s="93" t="s">
        <v>223</v>
      </c>
      <c r="C35" s="93" t="s">
        <v>293</v>
      </c>
      <c r="D35" s="94" t="s">
        <v>294</v>
      </c>
      <c r="E35" s="94" t="s">
        <v>295</v>
      </c>
      <c r="F35" s="94" t="s">
        <v>296</v>
      </c>
      <c r="G35" s="95" t="s">
        <v>297</v>
      </c>
    </row>
    <row r="36" spans="1:7">
      <c r="A36" s="96" t="s">
        <v>300</v>
      </c>
      <c r="B36" s="103"/>
      <c r="C36" s="104"/>
      <c r="D36" s="91"/>
      <c r="E36" s="91"/>
      <c r="F36" s="91"/>
      <c r="G36" s="98"/>
    </row>
    <row r="37" spans="1:7" ht="30">
      <c r="A37" s="148" t="s">
        <v>284</v>
      </c>
      <c r="B37" s="126" t="s">
        <v>233</v>
      </c>
      <c r="C37" s="127" t="s">
        <v>285</v>
      </c>
      <c r="D37" s="145">
        <v>0</v>
      </c>
      <c r="E37" s="91">
        <v>0</v>
      </c>
      <c r="F37" s="91">
        <v>0</v>
      </c>
      <c r="G37" s="149">
        <f t="shared" ref="G37:G45" si="1">SUM(D37:F37)</f>
        <v>0</v>
      </c>
    </row>
    <row r="38" spans="1:7">
      <c r="A38" s="96" t="s">
        <v>301</v>
      </c>
      <c r="B38" s="89"/>
      <c r="C38" s="90"/>
      <c r="D38" s="91"/>
      <c r="E38" s="91"/>
      <c r="F38" s="91"/>
      <c r="G38" s="149"/>
    </row>
    <row r="39" spans="1:7">
      <c r="A39" s="148">
        <v>4.0999999999999996</v>
      </c>
      <c r="B39" s="126" t="s">
        <v>228</v>
      </c>
      <c r="C39" s="127" t="s">
        <v>283</v>
      </c>
      <c r="D39" s="146">
        <v>229740.78999999998</v>
      </c>
      <c r="E39" s="91">
        <v>0</v>
      </c>
      <c r="F39" s="91">
        <v>0</v>
      </c>
      <c r="G39" s="149">
        <f t="shared" si="1"/>
        <v>229740.78999999998</v>
      </c>
    </row>
    <row r="40" spans="1:7">
      <c r="A40" s="148" t="s">
        <v>286</v>
      </c>
      <c r="B40" s="126" t="s">
        <v>233</v>
      </c>
      <c r="C40" s="127" t="s">
        <v>287</v>
      </c>
      <c r="D40" s="146">
        <v>0</v>
      </c>
      <c r="E40" s="91">
        <v>0</v>
      </c>
      <c r="F40" s="91">
        <v>0</v>
      </c>
      <c r="G40" s="149">
        <f t="shared" si="1"/>
        <v>0</v>
      </c>
    </row>
    <row r="41" spans="1:7">
      <c r="A41" s="148" t="s">
        <v>242</v>
      </c>
      <c r="B41" s="126" t="s">
        <v>233</v>
      </c>
      <c r="C41" s="127" t="s">
        <v>243</v>
      </c>
      <c r="D41" s="146">
        <v>2</v>
      </c>
      <c r="E41" s="91">
        <v>0</v>
      </c>
      <c r="F41" s="91">
        <v>0</v>
      </c>
      <c r="G41" s="149">
        <f t="shared" si="1"/>
        <v>2</v>
      </c>
    </row>
    <row r="42" spans="1:7" ht="30">
      <c r="A42" s="148" t="s">
        <v>288</v>
      </c>
      <c r="B42" s="126" t="s">
        <v>233</v>
      </c>
      <c r="C42" s="127" t="s">
        <v>289</v>
      </c>
      <c r="D42" s="146">
        <v>0</v>
      </c>
      <c r="E42" s="91">
        <v>0</v>
      </c>
      <c r="F42" s="91">
        <v>0</v>
      </c>
      <c r="G42" s="149">
        <f t="shared" si="1"/>
        <v>0</v>
      </c>
    </row>
    <row r="43" spans="1:7">
      <c r="A43" s="102" t="s">
        <v>290</v>
      </c>
      <c r="B43" s="89" t="s">
        <v>233</v>
      </c>
      <c r="C43" s="90" t="s">
        <v>291</v>
      </c>
      <c r="D43" s="147">
        <v>0</v>
      </c>
      <c r="E43" s="91">
        <v>0</v>
      </c>
      <c r="F43" s="91">
        <v>0</v>
      </c>
      <c r="G43" s="149">
        <f t="shared" si="1"/>
        <v>0</v>
      </c>
    </row>
    <row r="44" spans="1:7">
      <c r="A44" s="96" t="s">
        <v>303</v>
      </c>
      <c r="B44" s="103"/>
      <c r="C44" s="104"/>
      <c r="D44" s="147"/>
      <c r="E44" s="91"/>
      <c r="F44" s="91"/>
      <c r="G44" s="149"/>
    </row>
    <row r="45" spans="1:7">
      <c r="A45" s="106">
        <v>6.2</v>
      </c>
      <c r="B45" s="107" t="s">
        <v>228</v>
      </c>
      <c r="C45" s="108" t="s">
        <v>231</v>
      </c>
      <c r="D45" s="150">
        <v>8</v>
      </c>
      <c r="E45" s="100">
        <v>0</v>
      </c>
      <c r="F45" s="100">
        <v>0</v>
      </c>
      <c r="G45" s="151">
        <f t="shared" si="1"/>
        <v>8</v>
      </c>
    </row>
    <row r="47" spans="1:7">
      <c r="A47" s="144">
        <v>2021</v>
      </c>
      <c r="B47" s="85"/>
      <c r="C47" s="82"/>
      <c r="D47" s="83"/>
    </row>
    <row r="48" spans="1:7">
      <c r="A48" s="92" t="s">
        <v>292</v>
      </c>
      <c r="B48" s="93" t="s">
        <v>223</v>
      </c>
      <c r="C48" s="93" t="s">
        <v>293</v>
      </c>
      <c r="D48" s="94" t="s">
        <v>294</v>
      </c>
      <c r="E48" s="94" t="s">
        <v>295</v>
      </c>
      <c r="F48" s="94" t="s">
        <v>296</v>
      </c>
      <c r="G48" s="95" t="s">
        <v>297</v>
      </c>
    </row>
    <row r="49" spans="1:7">
      <c r="A49" s="96" t="s">
        <v>298</v>
      </c>
      <c r="B49" s="103"/>
      <c r="C49" s="104"/>
      <c r="D49" s="97"/>
      <c r="E49" s="166"/>
      <c r="F49" s="166"/>
      <c r="G49" s="98"/>
    </row>
    <row r="50" spans="1:7">
      <c r="A50" s="154">
        <v>1.2</v>
      </c>
      <c r="B50" s="89" t="s">
        <v>228</v>
      </c>
      <c r="C50" s="90" t="s">
        <v>251</v>
      </c>
      <c r="D50" s="99">
        <v>600</v>
      </c>
      <c r="E50" s="166">
        <v>1999</v>
      </c>
      <c r="F50" s="155" t="s">
        <v>199</v>
      </c>
      <c r="G50" s="98">
        <f>SUM(D50:F50)</f>
        <v>2599</v>
      </c>
    </row>
    <row r="51" spans="1:7">
      <c r="A51" s="102">
        <v>1.3</v>
      </c>
      <c r="B51" s="89" t="s">
        <v>228</v>
      </c>
      <c r="C51" s="90" t="s">
        <v>307</v>
      </c>
      <c r="D51" s="167">
        <v>14600000</v>
      </c>
      <c r="E51" s="156" t="s">
        <v>199</v>
      </c>
      <c r="F51" s="156" t="s">
        <v>199</v>
      </c>
      <c r="G51" s="98">
        <f t="shared" ref="G51:G73" si="2">SUM(D51:F51)</f>
        <v>14600000</v>
      </c>
    </row>
    <row r="52" spans="1:7">
      <c r="A52" s="102" t="s">
        <v>232</v>
      </c>
      <c r="B52" s="89" t="s">
        <v>233</v>
      </c>
      <c r="C52" s="90" t="s">
        <v>234</v>
      </c>
      <c r="D52" s="167">
        <v>1</v>
      </c>
      <c r="E52" s="156" t="s">
        <v>199</v>
      </c>
      <c r="F52" s="156" t="s">
        <v>199</v>
      </c>
      <c r="G52" s="98">
        <f t="shared" si="2"/>
        <v>1</v>
      </c>
    </row>
    <row r="53" spans="1:7">
      <c r="A53" s="102" t="s">
        <v>316</v>
      </c>
      <c r="B53" s="89" t="s">
        <v>233</v>
      </c>
      <c r="C53" s="90" t="s">
        <v>317</v>
      </c>
      <c r="D53" s="167">
        <v>0</v>
      </c>
      <c r="E53" s="167">
        <v>1</v>
      </c>
      <c r="F53" s="156" t="s">
        <v>199</v>
      </c>
      <c r="G53" s="98">
        <f t="shared" si="2"/>
        <v>1</v>
      </c>
    </row>
    <row r="54" spans="1:7">
      <c r="A54" s="96" t="s">
        <v>299</v>
      </c>
      <c r="B54" s="103"/>
      <c r="C54" s="104"/>
      <c r="D54" s="167"/>
      <c r="E54" s="167"/>
      <c r="F54" s="156"/>
      <c r="G54" s="98"/>
    </row>
    <row r="55" spans="1:7">
      <c r="A55" s="102" t="s">
        <v>235</v>
      </c>
      <c r="B55" s="89" t="s">
        <v>233</v>
      </c>
      <c r="C55" s="90" t="s">
        <v>236</v>
      </c>
      <c r="D55" s="167">
        <v>1</v>
      </c>
      <c r="E55" s="156" t="s">
        <v>199</v>
      </c>
      <c r="F55" s="156" t="s">
        <v>199</v>
      </c>
      <c r="G55" s="98">
        <f t="shared" si="2"/>
        <v>1</v>
      </c>
    </row>
    <row r="56" spans="1:7" ht="30">
      <c r="A56" s="102" t="s">
        <v>308</v>
      </c>
      <c r="B56" s="89" t="s">
        <v>233</v>
      </c>
      <c r="C56" s="90" t="s">
        <v>309</v>
      </c>
      <c r="D56" s="167">
        <v>1</v>
      </c>
      <c r="E56" s="156" t="s">
        <v>199</v>
      </c>
      <c r="F56" s="156" t="s">
        <v>199</v>
      </c>
      <c r="G56" s="98">
        <f t="shared" si="2"/>
        <v>1</v>
      </c>
    </row>
    <row r="57" spans="1:7">
      <c r="A57" s="96" t="s">
        <v>300</v>
      </c>
      <c r="B57" s="103"/>
      <c r="C57" s="104"/>
      <c r="D57" s="167"/>
      <c r="E57" s="167"/>
      <c r="F57" s="156"/>
      <c r="G57" s="98"/>
    </row>
    <row r="58" spans="1:7">
      <c r="A58" s="102">
        <v>3.1</v>
      </c>
      <c r="B58" s="89" t="s">
        <v>228</v>
      </c>
      <c r="C58" s="90" t="s">
        <v>252</v>
      </c>
      <c r="D58" s="167">
        <v>76606</v>
      </c>
      <c r="E58" s="167">
        <v>278979</v>
      </c>
      <c r="F58" s="156" t="s">
        <v>199</v>
      </c>
      <c r="G58" s="98">
        <f t="shared" si="2"/>
        <v>355585</v>
      </c>
    </row>
    <row r="59" spans="1:7">
      <c r="A59" s="102" t="s">
        <v>259</v>
      </c>
      <c r="B59" s="89" t="s">
        <v>233</v>
      </c>
      <c r="C59" s="90" t="s">
        <v>260</v>
      </c>
      <c r="D59" s="167">
        <v>5</v>
      </c>
      <c r="E59" s="156" t="s">
        <v>199</v>
      </c>
      <c r="F59" s="156" t="s">
        <v>199</v>
      </c>
      <c r="G59" s="98">
        <f t="shared" si="2"/>
        <v>5</v>
      </c>
    </row>
    <row r="60" spans="1:7">
      <c r="A60" s="102" t="s">
        <v>247</v>
      </c>
      <c r="B60" s="89" t="s">
        <v>233</v>
      </c>
      <c r="C60" s="90" t="s">
        <v>248</v>
      </c>
      <c r="D60" s="167">
        <v>30.6</v>
      </c>
      <c r="E60" s="156" t="s">
        <v>199</v>
      </c>
      <c r="F60" s="156" t="s">
        <v>199</v>
      </c>
      <c r="G60" s="98">
        <f t="shared" si="2"/>
        <v>30.6</v>
      </c>
    </row>
    <row r="61" spans="1:7">
      <c r="A61" s="102" t="s">
        <v>255</v>
      </c>
      <c r="B61" s="89" t="s">
        <v>233</v>
      </c>
      <c r="C61" s="90" t="s">
        <v>256</v>
      </c>
      <c r="D61" s="167">
        <v>1</v>
      </c>
      <c r="E61" s="156" t="s">
        <v>199</v>
      </c>
      <c r="F61" s="156" t="s">
        <v>199</v>
      </c>
      <c r="G61" s="98">
        <f t="shared" si="2"/>
        <v>1</v>
      </c>
    </row>
    <row r="62" spans="1:7" ht="30">
      <c r="A62" s="102" t="s">
        <v>324</v>
      </c>
      <c r="B62" s="89" t="s">
        <v>233</v>
      </c>
      <c r="C62" s="90" t="s">
        <v>325</v>
      </c>
      <c r="D62" s="156" t="s">
        <v>199</v>
      </c>
      <c r="E62" s="156" t="s">
        <v>199</v>
      </c>
      <c r="F62" s="167">
        <v>1</v>
      </c>
      <c r="G62" s="98">
        <f t="shared" si="2"/>
        <v>1</v>
      </c>
    </row>
    <row r="63" spans="1:7">
      <c r="A63" s="96" t="s">
        <v>301</v>
      </c>
      <c r="B63" s="89"/>
      <c r="C63" s="90"/>
      <c r="D63" s="167"/>
      <c r="E63" s="167"/>
      <c r="F63" s="167"/>
      <c r="G63" s="98"/>
    </row>
    <row r="64" spans="1:7">
      <c r="A64" s="102" t="s">
        <v>242</v>
      </c>
      <c r="B64" s="89" t="s">
        <v>233</v>
      </c>
      <c r="C64" s="90" t="s">
        <v>243</v>
      </c>
      <c r="D64" s="167">
        <f>4+'2021'!D19</f>
        <v>5</v>
      </c>
      <c r="E64" s="156" t="s">
        <v>199</v>
      </c>
      <c r="F64" s="156" t="s">
        <v>199</v>
      </c>
      <c r="G64" s="98">
        <f t="shared" si="2"/>
        <v>5</v>
      </c>
    </row>
    <row r="65" spans="1:7">
      <c r="A65" s="96" t="s">
        <v>302</v>
      </c>
      <c r="B65" s="103"/>
      <c r="C65" s="104"/>
      <c r="D65" s="167"/>
      <c r="E65" s="156"/>
      <c r="F65" s="156"/>
      <c r="G65" s="98"/>
    </row>
    <row r="66" spans="1:7">
      <c r="A66" s="102">
        <v>5.0999999999999996</v>
      </c>
      <c r="B66" s="89" t="s">
        <v>228</v>
      </c>
      <c r="C66" s="90" t="s">
        <v>258</v>
      </c>
      <c r="D66" s="167">
        <v>3933236</v>
      </c>
      <c r="E66" s="156" t="s">
        <v>199</v>
      </c>
      <c r="F66" s="156" t="s">
        <v>199</v>
      </c>
      <c r="G66" s="98">
        <f t="shared" si="2"/>
        <v>3933236</v>
      </c>
    </row>
    <row r="67" spans="1:7">
      <c r="A67" s="96" t="s">
        <v>303</v>
      </c>
      <c r="B67" s="103"/>
      <c r="C67" s="104"/>
      <c r="D67" s="156"/>
      <c r="E67" s="156"/>
      <c r="F67" s="156"/>
      <c r="G67" s="98"/>
    </row>
    <row r="68" spans="1:7">
      <c r="A68" s="102">
        <v>6.1</v>
      </c>
      <c r="B68" s="89" t="s">
        <v>228</v>
      </c>
      <c r="C68" s="90" t="s">
        <v>230</v>
      </c>
      <c r="D68" s="155" t="s">
        <v>199</v>
      </c>
      <c r="E68" s="155" t="s">
        <v>199</v>
      </c>
      <c r="F68" s="166">
        <v>1</v>
      </c>
      <c r="G68" s="98">
        <f t="shared" si="2"/>
        <v>1</v>
      </c>
    </row>
    <row r="69" spans="1:7">
      <c r="A69" s="102">
        <v>6.2</v>
      </c>
      <c r="B69" s="89" t="s">
        <v>228</v>
      </c>
      <c r="C69" s="90" t="s">
        <v>231</v>
      </c>
      <c r="D69" s="167">
        <v>8</v>
      </c>
      <c r="E69" s="156" t="s">
        <v>199</v>
      </c>
      <c r="F69" s="156" t="s">
        <v>199</v>
      </c>
      <c r="G69" s="98">
        <f t="shared" si="2"/>
        <v>8</v>
      </c>
    </row>
    <row r="70" spans="1:7" ht="30">
      <c r="A70" s="102" t="s">
        <v>319</v>
      </c>
      <c r="B70" s="89" t="s">
        <v>233</v>
      </c>
      <c r="C70" s="90" t="s">
        <v>320</v>
      </c>
      <c r="D70" s="156" t="s">
        <v>199</v>
      </c>
      <c r="E70" s="156" t="s">
        <v>199</v>
      </c>
      <c r="F70" s="167">
        <f>50+'2021'!D38</f>
        <v>53</v>
      </c>
      <c r="G70" s="98">
        <f t="shared" si="2"/>
        <v>53</v>
      </c>
    </row>
    <row r="71" spans="1:7" ht="30">
      <c r="A71" s="102" t="s">
        <v>266</v>
      </c>
      <c r="B71" s="89" t="s">
        <v>233</v>
      </c>
      <c r="C71" s="90" t="s">
        <v>267</v>
      </c>
      <c r="D71" s="156" t="s">
        <v>199</v>
      </c>
      <c r="E71" s="156" t="s">
        <v>199</v>
      </c>
      <c r="F71" s="167">
        <v>1</v>
      </c>
      <c r="G71" s="98">
        <f t="shared" si="2"/>
        <v>1</v>
      </c>
    </row>
    <row r="72" spans="1:7" ht="30">
      <c r="A72" s="102" t="s">
        <v>310</v>
      </c>
      <c r="B72" s="89" t="s">
        <v>233</v>
      </c>
      <c r="C72" s="90" t="s">
        <v>311</v>
      </c>
      <c r="D72" s="167">
        <v>7</v>
      </c>
      <c r="E72" s="156" t="s">
        <v>199</v>
      </c>
      <c r="F72" s="156" t="s">
        <v>199</v>
      </c>
      <c r="G72" s="98">
        <f t="shared" si="2"/>
        <v>7</v>
      </c>
    </row>
    <row r="73" spans="1:7" ht="30">
      <c r="A73" s="106" t="s">
        <v>321</v>
      </c>
      <c r="B73" s="107" t="s">
        <v>233</v>
      </c>
      <c r="C73" s="108" t="s">
        <v>322</v>
      </c>
      <c r="D73" s="157" t="s">
        <v>199</v>
      </c>
      <c r="E73" s="157" t="s">
        <v>199</v>
      </c>
      <c r="F73" s="168">
        <v>2</v>
      </c>
      <c r="G73" s="101">
        <f t="shared" si="2"/>
        <v>2</v>
      </c>
    </row>
    <row r="74" spans="1:7">
      <c r="D74" s="169"/>
      <c r="E74" s="170"/>
      <c r="F74" s="170"/>
      <c r="G74" s="170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461E-8DEA-8747-996C-E5D2F4261DF1}">
  <dimension ref="A1:D93"/>
  <sheetViews>
    <sheetView topLeftCell="A26" zoomScale="132" zoomScaleNormal="132" workbookViewId="0">
      <selection activeCell="C90" sqref="C90"/>
    </sheetView>
  </sheetViews>
  <sheetFormatPr defaultColWidth="10.875" defaultRowHeight="15.95"/>
  <cols>
    <col min="1" max="2" width="10.875" style="112"/>
    <col min="3" max="3" width="54.125" style="112" customWidth="1"/>
    <col min="4" max="4" width="24.125" style="137" customWidth="1"/>
    <col min="5" max="16384" width="10.875" style="112"/>
  </cols>
  <sheetData>
    <row r="1" spans="1:4">
      <c r="A1" s="87" t="s">
        <v>0</v>
      </c>
      <c r="B1" s="109"/>
      <c r="C1" s="110"/>
      <c r="D1" s="111"/>
    </row>
    <row r="2" spans="1:4">
      <c r="A2" s="87" t="s">
        <v>327</v>
      </c>
      <c r="B2" s="109"/>
      <c r="C2" s="110"/>
      <c r="D2" s="111"/>
    </row>
    <row r="3" spans="1:4">
      <c r="A3" s="87" t="s">
        <v>220</v>
      </c>
      <c r="B3" s="109"/>
      <c r="C3" s="110"/>
      <c r="D3" s="111"/>
    </row>
    <row r="4" spans="1:4">
      <c r="A4" s="77" t="s">
        <v>328</v>
      </c>
      <c r="B4" s="109"/>
      <c r="C4" s="110"/>
      <c r="D4" s="111"/>
    </row>
    <row r="5" spans="1:4">
      <c r="A5" s="113"/>
      <c r="B5" s="114"/>
      <c r="C5" s="110"/>
      <c r="D5" s="111"/>
    </row>
    <row r="6" spans="1:4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>
      <c r="A7" s="118" t="s">
        <v>226</v>
      </c>
      <c r="B7" s="118"/>
      <c r="C7" s="119"/>
      <c r="D7" s="120"/>
    </row>
    <row r="8" spans="1:4" s="125" customFormat="1">
      <c r="A8" s="122" t="s">
        <v>329</v>
      </c>
      <c r="B8" s="122"/>
      <c r="C8" s="123"/>
      <c r="D8" s="124"/>
    </row>
    <row r="9" spans="1:4" s="153" customFormat="1" ht="30">
      <c r="A9" s="126">
        <v>1.1000000000000001</v>
      </c>
      <c r="B9" s="126" t="s">
        <v>228</v>
      </c>
      <c r="C9" s="127" t="s">
        <v>330</v>
      </c>
      <c r="D9" s="158">
        <v>14830000</v>
      </c>
    </row>
    <row r="10" spans="1:4" s="153" customFormat="1">
      <c r="A10" s="126" t="s">
        <v>331</v>
      </c>
      <c r="B10" s="126" t="s">
        <v>233</v>
      </c>
      <c r="C10" s="127" t="s">
        <v>332</v>
      </c>
      <c r="D10" s="158">
        <v>3</v>
      </c>
    </row>
    <row r="11" spans="1:4" s="153" customFormat="1">
      <c r="A11" s="126" t="s">
        <v>232</v>
      </c>
      <c r="B11" s="126" t="s">
        <v>233</v>
      </c>
      <c r="C11" s="127" t="s">
        <v>234</v>
      </c>
      <c r="D11" s="158">
        <v>1</v>
      </c>
    </row>
    <row r="12" spans="1:4" s="153" customFormat="1" ht="30">
      <c r="A12" s="126" t="s">
        <v>308</v>
      </c>
      <c r="B12" s="126" t="s">
        <v>233</v>
      </c>
      <c r="C12" s="127" t="s">
        <v>309</v>
      </c>
      <c r="D12" s="158">
        <v>2</v>
      </c>
    </row>
    <row r="13" spans="1:4" s="153" customFormat="1" ht="30">
      <c r="A13" s="126" t="s">
        <v>310</v>
      </c>
      <c r="B13" s="126" t="s">
        <v>233</v>
      </c>
      <c r="C13" s="127" t="s">
        <v>311</v>
      </c>
      <c r="D13" s="158">
        <v>1</v>
      </c>
    </row>
    <row r="14" spans="1:4" s="125" customFormat="1">
      <c r="A14" s="122" t="s">
        <v>333</v>
      </c>
      <c r="B14" s="122"/>
      <c r="C14" s="123"/>
      <c r="D14" s="159"/>
    </row>
    <row r="15" spans="1:4" s="153" customFormat="1">
      <c r="A15" s="126">
        <v>3.1</v>
      </c>
      <c r="B15" s="126" t="s">
        <v>228</v>
      </c>
      <c r="C15" s="127" t="s">
        <v>252</v>
      </c>
      <c r="D15" s="158">
        <v>176.94296172000003</v>
      </c>
    </row>
    <row r="16" spans="1:4" s="153" customFormat="1">
      <c r="A16" s="126">
        <v>6.1</v>
      </c>
      <c r="B16" s="126" t="s">
        <v>228</v>
      </c>
      <c r="C16" s="127" t="s">
        <v>230</v>
      </c>
      <c r="D16" s="158">
        <v>3</v>
      </c>
    </row>
    <row r="17" spans="1:4" s="153" customFormat="1" ht="30">
      <c r="A17" s="126" t="s">
        <v>324</v>
      </c>
      <c r="B17" s="126" t="s">
        <v>233</v>
      </c>
      <c r="C17" s="127" t="s">
        <v>325</v>
      </c>
      <c r="D17" s="158">
        <v>0</v>
      </c>
    </row>
    <row r="18" spans="1:4" s="153" customFormat="1" ht="30">
      <c r="A18" s="126" t="s">
        <v>334</v>
      </c>
      <c r="B18" s="126" t="s">
        <v>233</v>
      </c>
      <c r="C18" s="127" t="s">
        <v>335</v>
      </c>
      <c r="D18" s="158">
        <v>0</v>
      </c>
    </row>
    <row r="19" spans="1:4" s="153" customFormat="1" ht="30">
      <c r="A19" s="126" t="s">
        <v>237</v>
      </c>
      <c r="B19" s="126" t="s">
        <v>233</v>
      </c>
      <c r="C19" s="127" t="s">
        <v>238</v>
      </c>
      <c r="D19" s="158">
        <v>0</v>
      </c>
    </row>
    <row r="20" spans="1:4" s="125" customFormat="1">
      <c r="A20" s="122" t="s">
        <v>336</v>
      </c>
      <c r="B20" s="122"/>
      <c r="C20" s="123"/>
      <c r="D20" s="159"/>
    </row>
    <row r="21" spans="1:4" s="153" customFormat="1">
      <c r="A21" s="126">
        <v>1.2</v>
      </c>
      <c r="B21" s="126" t="s">
        <v>228</v>
      </c>
      <c r="C21" s="127" t="s">
        <v>251</v>
      </c>
      <c r="D21" s="158">
        <v>107</v>
      </c>
    </row>
    <row r="22" spans="1:4" s="153" customFormat="1">
      <c r="A22" s="126">
        <v>2.1</v>
      </c>
      <c r="B22" s="126" t="s">
        <v>228</v>
      </c>
      <c r="C22" s="127" t="s">
        <v>337</v>
      </c>
      <c r="D22" s="158">
        <v>29</v>
      </c>
    </row>
    <row r="23" spans="1:4" s="153" customFormat="1">
      <c r="A23" s="126">
        <v>5.0999999999999996</v>
      </c>
      <c r="B23" s="126" t="s">
        <v>228</v>
      </c>
      <c r="C23" s="127" t="s">
        <v>258</v>
      </c>
      <c r="D23" s="158">
        <v>3360000</v>
      </c>
    </row>
    <row r="24" spans="1:4" s="153" customFormat="1">
      <c r="A24" s="126">
        <v>6.1</v>
      </c>
      <c r="B24" s="126" t="s">
        <v>228</v>
      </c>
      <c r="C24" s="127" t="s">
        <v>230</v>
      </c>
      <c r="D24" s="158">
        <v>2</v>
      </c>
    </row>
    <row r="25" spans="1:4" s="153" customFormat="1" ht="30">
      <c r="A25" s="126" t="s">
        <v>338</v>
      </c>
      <c r="B25" s="126" t="s">
        <v>233</v>
      </c>
      <c r="C25" s="127" t="s">
        <v>339</v>
      </c>
      <c r="D25" s="158">
        <v>1</v>
      </c>
    </row>
    <row r="26" spans="1:4" s="153" customFormat="1" ht="30">
      <c r="A26" s="126" t="s">
        <v>324</v>
      </c>
      <c r="B26" s="126" t="s">
        <v>233</v>
      </c>
      <c r="C26" s="127" t="s">
        <v>325</v>
      </c>
      <c r="D26" s="158">
        <v>1</v>
      </c>
    </row>
    <row r="27" spans="1:4" s="153" customFormat="1" ht="30">
      <c r="A27" s="126" t="s">
        <v>340</v>
      </c>
      <c r="B27" s="126" t="s">
        <v>233</v>
      </c>
      <c r="C27" s="127" t="s">
        <v>341</v>
      </c>
      <c r="D27" s="158">
        <v>21</v>
      </c>
    </row>
    <row r="28" spans="1:4" s="153" customFormat="1" ht="30">
      <c r="A28" s="126" t="s">
        <v>342</v>
      </c>
      <c r="B28" s="126" t="s">
        <v>233</v>
      </c>
      <c r="C28" s="127" t="s">
        <v>343</v>
      </c>
      <c r="D28" s="158">
        <v>1</v>
      </c>
    </row>
    <row r="29" spans="1:4" s="153" customFormat="1">
      <c r="A29" s="126" t="s">
        <v>244</v>
      </c>
      <c r="B29" s="126" t="s">
        <v>233</v>
      </c>
      <c r="C29" s="127" t="s">
        <v>245</v>
      </c>
      <c r="D29" s="158">
        <v>21</v>
      </c>
    </row>
    <row r="30" spans="1:4" s="153" customFormat="1" ht="30">
      <c r="A30" s="126" t="s">
        <v>319</v>
      </c>
      <c r="B30" s="126" t="s">
        <v>233</v>
      </c>
      <c r="C30" s="127" t="s">
        <v>320</v>
      </c>
      <c r="D30" s="158">
        <v>118</v>
      </c>
    </row>
    <row r="31" spans="1:4" s="125" customFormat="1">
      <c r="A31" s="122" t="s">
        <v>344</v>
      </c>
      <c r="B31" s="122"/>
      <c r="C31" s="123"/>
      <c r="D31" s="159"/>
    </row>
    <row r="32" spans="1:4" s="153" customFormat="1">
      <c r="A32" s="126">
        <v>6.2</v>
      </c>
      <c r="B32" s="126" t="s">
        <v>228</v>
      </c>
      <c r="C32" s="127" t="s">
        <v>231</v>
      </c>
      <c r="D32" s="158">
        <v>1</v>
      </c>
    </row>
    <row r="33" spans="1:4" s="153" customFormat="1" ht="30">
      <c r="A33" s="126" t="s">
        <v>345</v>
      </c>
      <c r="B33" s="126" t="s">
        <v>233</v>
      </c>
      <c r="C33" s="127" t="s">
        <v>346</v>
      </c>
      <c r="D33" s="158">
        <v>2</v>
      </c>
    </row>
    <row r="34" spans="1:4" s="153" customFormat="1">
      <c r="A34" s="126" t="s">
        <v>244</v>
      </c>
      <c r="B34" s="126" t="s">
        <v>233</v>
      </c>
      <c r="C34" s="127" t="s">
        <v>245</v>
      </c>
      <c r="D34" s="158">
        <v>2</v>
      </c>
    </row>
    <row r="35" spans="1:4" s="125" customFormat="1">
      <c r="A35" s="122" t="s">
        <v>347</v>
      </c>
      <c r="B35" s="122"/>
      <c r="C35" s="123"/>
      <c r="D35" s="159"/>
    </row>
    <row r="36" spans="1:4" s="153" customFormat="1">
      <c r="A36" s="126">
        <v>6.2</v>
      </c>
      <c r="B36" s="126" t="s">
        <v>228</v>
      </c>
      <c r="C36" s="127" t="s">
        <v>231</v>
      </c>
      <c r="D36" s="158">
        <v>1</v>
      </c>
    </row>
    <row r="37" spans="1:4" s="153" customFormat="1" ht="30">
      <c r="A37" s="126" t="s">
        <v>340</v>
      </c>
      <c r="B37" s="126" t="s">
        <v>233</v>
      </c>
      <c r="C37" s="127" t="s">
        <v>341</v>
      </c>
      <c r="D37" s="158">
        <v>4</v>
      </c>
    </row>
    <row r="38" spans="1:4" s="153" customFormat="1">
      <c r="A38" s="126" t="s">
        <v>244</v>
      </c>
      <c r="B38" s="126" t="s">
        <v>233</v>
      </c>
      <c r="C38" s="127" t="s">
        <v>245</v>
      </c>
      <c r="D38" s="158">
        <v>4</v>
      </c>
    </row>
    <row r="39" spans="1:4" s="125" customFormat="1">
      <c r="A39" s="122" t="s">
        <v>348</v>
      </c>
      <c r="B39" s="122"/>
      <c r="C39" s="123"/>
      <c r="D39" s="159"/>
    </row>
    <row r="40" spans="1:4" s="153" customFormat="1">
      <c r="A40" s="126">
        <v>1.2</v>
      </c>
      <c r="B40" s="126" t="s">
        <v>228</v>
      </c>
      <c r="C40" s="127" t="s">
        <v>251</v>
      </c>
      <c r="D40" s="158">
        <v>2</v>
      </c>
    </row>
    <row r="41" spans="1:4" s="153" customFormat="1">
      <c r="A41" s="126">
        <v>6.2</v>
      </c>
      <c r="B41" s="126" t="s">
        <v>228</v>
      </c>
      <c r="C41" s="127" t="s">
        <v>231</v>
      </c>
      <c r="D41" s="158">
        <v>1</v>
      </c>
    </row>
    <row r="42" spans="1:4" s="171" customFormat="1">
      <c r="A42" s="126" t="s">
        <v>242</v>
      </c>
      <c r="B42" s="126" t="s">
        <v>233</v>
      </c>
      <c r="C42" s="127" t="s">
        <v>243</v>
      </c>
      <c r="D42" s="158">
        <v>0</v>
      </c>
    </row>
    <row r="43" spans="1:4" s="153" customFormat="1" ht="30">
      <c r="A43" s="126" t="s">
        <v>319</v>
      </c>
      <c r="B43" s="126" t="s">
        <v>233</v>
      </c>
      <c r="C43" s="127" t="s">
        <v>320</v>
      </c>
      <c r="D43" s="158">
        <v>75</v>
      </c>
    </row>
    <row r="44" spans="1:4" s="153" customFormat="1">
      <c r="A44" s="126" t="s">
        <v>349</v>
      </c>
      <c r="B44" s="126" t="s">
        <v>233</v>
      </c>
      <c r="C44" s="127" t="s">
        <v>350</v>
      </c>
      <c r="D44" s="158">
        <v>2</v>
      </c>
    </row>
    <row r="45" spans="1:4" s="125" customFormat="1">
      <c r="A45" s="122" t="s">
        <v>351</v>
      </c>
      <c r="B45" s="122"/>
      <c r="C45" s="123"/>
      <c r="D45" s="159"/>
    </row>
    <row r="46" spans="1:4" s="171" customFormat="1" ht="30">
      <c r="A46" s="126" t="s">
        <v>319</v>
      </c>
      <c r="B46" s="126" t="s">
        <v>233</v>
      </c>
      <c r="C46" s="127" t="s">
        <v>320</v>
      </c>
      <c r="D46" s="158">
        <v>75</v>
      </c>
    </row>
    <row r="47" spans="1:4" s="153" customFormat="1">
      <c r="A47" s="126" t="s">
        <v>349</v>
      </c>
      <c r="B47" s="126" t="s">
        <v>233</v>
      </c>
      <c r="C47" s="127" t="s">
        <v>350</v>
      </c>
      <c r="D47" s="158">
        <v>1</v>
      </c>
    </row>
    <row r="48" spans="1:4" s="125" customFormat="1">
      <c r="A48" s="122" t="s">
        <v>352</v>
      </c>
      <c r="B48" s="122"/>
      <c r="C48" s="123"/>
      <c r="D48" s="159">
        <v>10</v>
      </c>
    </row>
    <row r="49" spans="1:4" s="153" customFormat="1">
      <c r="A49" s="126">
        <v>6.2</v>
      </c>
      <c r="B49" s="126" t="s">
        <v>228</v>
      </c>
      <c r="C49" s="127" t="s">
        <v>231</v>
      </c>
      <c r="D49" s="158">
        <v>1</v>
      </c>
    </row>
    <row r="50" spans="1:4" s="153" customFormat="1">
      <c r="A50" s="126" t="s">
        <v>316</v>
      </c>
      <c r="B50" s="126" t="s">
        <v>233</v>
      </c>
      <c r="C50" s="127" t="s">
        <v>317</v>
      </c>
      <c r="D50" s="158">
        <v>9</v>
      </c>
    </row>
    <row r="51" spans="1:4" s="125" customFormat="1">
      <c r="A51" s="122" t="s">
        <v>353</v>
      </c>
      <c r="B51" s="122"/>
      <c r="C51" s="123"/>
      <c r="D51" s="159"/>
    </row>
    <row r="52" spans="1:4" s="153" customFormat="1">
      <c r="A52" s="126" t="s">
        <v>354</v>
      </c>
      <c r="B52" s="126" t="s">
        <v>233</v>
      </c>
      <c r="C52" s="127" t="s">
        <v>355</v>
      </c>
      <c r="D52" s="158">
        <v>0</v>
      </c>
    </row>
    <row r="53" spans="1:4" s="153" customFormat="1" ht="30">
      <c r="A53" s="126" t="s">
        <v>266</v>
      </c>
      <c r="B53" s="126" t="s">
        <v>233</v>
      </c>
      <c r="C53" s="127" t="s">
        <v>267</v>
      </c>
      <c r="D53" s="158">
        <v>21</v>
      </c>
    </row>
    <row r="54" spans="1:4" s="171" customFormat="1" ht="15" customHeight="1">
      <c r="A54" s="126" t="s">
        <v>237</v>
      </c>
      <c r="B54" s="126" t="s">
        <v>233</v>
      </c>
      <c r="C54" s="172" t="s">
        <v>238</v>
      </c>
      <c r="D54" s="173">
        <v>3</v>
      </c>
    </row>
    <row r="55" spans="1:4" s="125" customFormat="1" ht="15" customHeight="1">
      <c r="A55" s="122" t="s">
        <v>356</v>
      </c>
      <c r="B55" s="122"/>
      <c r="C55" s="123"/>
      <c r="D55" s="161"/>
    </row>
    <row r="56" spans="1:4" ht="15" customHeight="1">
      <c r="A56" s="126">
        <v>6.1</v>
      </c>
      <c r="B56" s="126" t="s">
        <v>228</v>
      </c>
      <c r="C56" s="127" t="s">
        <v>230</v>
      </c>
      <c r="D56" s="162">
        <v>1</v>
      </c>
    </row>
    <row r="57" spans="1:4" ht="15" customHeight="1">
      <c r="A57" s="126" t="s">
        <v>357</v>
      </c>
      <c r="B57" s="126" t="s">
        <v>233</v>
      </c>
      <c r="C57" s="127" t="s">
        <v>358</v>
      </c>
      <c r="D57" s="162">
        <v>1072</v>
      </c>
    </row>
    <row r="58" spans="1:4" ht="15" customHeight="1">
      <c r="A58" s="126" t="s">
        <v>235</v>
      </c>
      <c r="B58" s="126" t="s">
        <v>233</v>
      </c>
      <c r="C58" s="127" t="s">
        <v>236</v>
      </c>
      <c r="D58" s="162">
        <v>1</v>
      </c>
    </row>
    <row r="59" spans="1:4" s="171" customFormat="1" ht="15" customHeight="1">
      <c r="A59" s="126" t="s">
        <v>266</v>
      </c>
      <c r="B59" s="126" t="s">
        <v>233</v>
      </c>
      <c r="C59" s="132" t="s">
        <v>267</v>
      </c>
      <c r="D59" s="164">
        <v>6</v>
      </c>
    </row>
    <row r="60" spans="1:4" ht="15" customHeight="1">
      <c r="A60" s="134" t="s">
        <v>321</v>
      </c>
      <c r="B60" s="126" t="s">
        <v>233</v>
      </c>
      <c r="C60" s="132" t="s">
        <v>322</v>
      </c>
      <c r="D60" s="164">
        <v>1</v>
      </c>
    </row>
    <row r="61" spans="1:4" s="153" customFormat="1" ht="15" customHeight="1">
      <c r="A61" s="134" t="s">
        <v>359</v>
      </c>
      <c r="B61" s="126" t="s">
        <v>233</v>
      </c>
      <c r="C61" s="132" t="s">
        <v>360</v>
      </c>
      <c r="D61" s="164">
        <v>5</v>
      </c>
    </row>
    <row r="62" spans="1:4" s="153" customFormat="1" ht="15" customHeight="1">
      <c r="A62" s="134" t="s">
        <v>361</v>
      </c>
      <c r="B62" s="126" t="s">
        <v>233</v>
      </c>
      <c r="C62" s="132" t="s">
        <v>362</v>
      </c>
      <c r="D62" s="164">
        <v>1</v>
      </c>
    </row>
    <row r="63" spans="1:4" s="153" customFormat="1" ht="15" customHeight="1">
      <c r="A63" s="118" t="s">
        <v>249</v>
      </c>
      <c r="B63" s="118"/>
      <c r="C63" s="119"/>
      <c r="D63" s="160"/>
    </row>
    <row r="64" spans="1:4" s="125" customFormat="1" ht="15" customHeight="1">
      <c r="A64" s="122" t="s">
        <v>363</v>
      </c>
      <c r="B64" s="122"/>
      <c r="C64" s="123"/>
      <c r="D64" s="161"/>
    </row>
    <row r="65" spans="1:4" s="153" customFormat="1" ht="15" customHeight="1">
      <c r="A65" s="126">
        <v>1.2</v>
      </c>
      <c r="B65" s="126" t="s">
        <v>228</v>
      </c>
      <c r="C65" s="127" t="s">
        <v>251</v>
      </c>
      <c r="D65" s="162">
        <v>1728</v>
      </c>
    </row>
    <row r="66" spans="1:4" s="153" customFormat="1" ht="15" customHeight="1">
      <c r="A66" s="126">
        <v>3.1</v>
      </c>
      <c r="B66" s="126" t="s">
        <v>228</v>
      </c>
      <c r="C66" s="127" t="s">
        <v>252</v>
      </c>
      <c r="D66" s="158">
        <v>368245</v>
      </c>
    </row>
    <row r="67" spans="1:4" s="153" customFormat="1" ht="15" customHeight="1">
      <c r="A67" s="126" t="s">
        <v>354</v>
      </c>
      <c r="B67" s="126" t="s">
        <v>233</v>
      </c>
      <c r="C67" s="127" t="s">
        <v>355</v>
      </c>
      <c r="D67" s="158">
        <v>250800000</v>
      </c>
    </row>
    <row r="68" spans="1:4" s="153" customFormat="1" ht="15" customHeight="1">
      <c r="A68" s="126" t="s">
        <v>259</v>
      </c>
      <c r="B68" s="126" t="s">
        <v>233</v>
      </c>
      <c r="C68" s="127" t="s">
        <v>260</v>
      </c>
      <c r="D68" s="158">
        <v>3</v>
      </c>
    </row>
    <row r="69" spans="1:4" s="153" customFormat="1" ht="15" customHeight="1">
      <c r="A69" s="126" t="s">
        <v>247</v>
      </c>
      <c r="B69" s="126" t="s">
        <v>233</v>
      </c>
      <c r="C69" s="127" t="s">
        <v>248</v>
      </c>
      <c r="D69" s="158">
        <v>149</v>
      </c>
    </row>
    <row r="70" spans="1:4" ht="15" customHeight="1">
      <c r="A70" s="118" t="s">
        <v>261</v>
      </c>
      <c r="B70" s="118"/>
      <c r="C70" s="129"/>
      <c r="D70" s="163"/>
    </row>
    <row r="71" spans="1:4">
      <c r="A71" s="131" t="s">
        <v>364</v>
      </c>
      <c r="B71" s="126"/>
      <c r="C71" s="132"/>
      <c r="D71" s="164"/>
    </row>
    <row r="72" spans="1:4" ht="30">
      <c r="A72" s="134" t="s">
        <v>266</v>
      </c>
      <c r="B72" s="126" t="s">
        <v>233</v>
      </c>
      <c r="C72" s="132" t="s">
        <v>267</v>
      </c>
      <c r="D72" s="164">
        <v>1</v>
      </c>
    </row>
    <row r="73" spans="1:4" ht="30">
      <c r="A73" s="134" t="s">
        <v>239</v>
      </c>
      <c r="B73" s="126" t="s">
        <v>233</v>
      </c>
      <c r="C73" s="132" t="s">
        <v>240</v>
      </c>
      <c r="D73" s="174">
        <v>1</v>
      </c>
    </row>
    <row r="74" spans="1:4" s="125" customFormat="1">
      <c r="A74" s="131" t="s">
        <v>365</v>
      </c>
      <c r="B74" s="122"/>
      <c r="C74" s="135"/>
      <c r="D74" s="176"/>
    </row>
    <row r="75" spans="1:4" ht="30">
      <c r="A75" s="134" t="s">
        <v>319</v>
      </c>
      <c r="B75" s="126" t="s">
        <v>233</v>
      </c>
      <c r="C75" s="132" t="s">
        <v>320</v>
      </c>
      <c r="D75" s="174">
        <v>89</v>
      </c>
    </row>
    <row r="76" spans="1:4" ht="30">
      <c r="A76" s="134" t="s">
        <v>359</v>
      </c>
      <c r="B76" s="126" t="s">
        <v>233</v>
      </c>
      <c r="C76" s="132" t="s">
        <v>360</v>
      </c>
      <c r="D76" s="174">
        <v>1</v>
      </c>
    </row>
    <row r="77" spans="1:4" s="125" customFormat="1">
      <c r="A77" s="131" t="s">
        <v>366</v>
      </c>
      <c r="B77" s="122"/>
      <c r="C77" s="135"/>
      <c r="D77" s="176"/>
    </row>
    <row r="78" spans="1:4">
      <c r="A78" s="134">
        <v>6.1</v>
      </c>
      <c r="B78" s="126" t="s">
        <v>228</v>
      </c>
      <c r="C78" s="132" t="s">
        <v>230</v>
      </c>
      <c r="D78" s="174">
        <v>1</v>
      </c>
    </row>
    <row r="79" spans="1:4" ht="30">
      <c r="A79" s="134" t="s">
        <v>321</v>
      </c>
      <c r="B79" s="126" t="s">
        <v>233</v>
      </c>
      <c r="C79" s="132" t="s">
        <v>322</v>
      </c>
      <c r="D79" s="174">
        <v>1</v>
      </c>
    </row>
    <row r="80" spans="1:4" ht="30">
      <c r="A80" s="134" t="s">
        <v>359</v>
      </c>
      <c r="B80" s="126" t="s">
        <v>233</v>
      </c>
      <c r="C80" s="132" t="s">
        <v>360</v>
      </c>
      <c r="D80" s="174">
        <v>1</v>
      </c>
    </row>
    <row r="81" spans="1:4" s="125" customFormat="1">
      <c r="A81" s="131" t="s">
        <v>367</v>
      </c>
      <c r="B81" s="122"/>
      <c r="C81" s="135"/>
      <c r="D81" s="176"/>
    </row>
    <row r="82" spans="1:4">
      <c r="A82" s="134" t="s">
        <v>235</v>
      </c>
      <c r="B82" s="126" t="s">
        <v>233</v>
      </c>
      <c r="C82" s="132" t="s">
        <v>236</v>
      </c>
      <c r="D82" s="174">
        <v>0</v>
      </c>
    </row>
    <row r="83" spans="1:4" ht="30">
      <c r="A83" s="134" t="s">
        <v>288</v>
      </c>
      <c r="B83" s="126" t="s">
        <v>233</v>
      </c>
      <c r="C83" s="132" t="s">
        <v>289</v>
      </c>
      <c r="D83" s="174">
        <v>2</v>
      </c>
    </row>
    <row r="84" spans="1:4" ht="30">
      <c r="A84" s="134" t="s">
        <v>319</v>
      </c>
      <c r="B84" s="126" t="s">
        <v>233</v>
      </c>
      <c r="C84" s="132" t="s">
        <v>320</v>
      </c>
      <c r="D84" s="174">
        <v>250</v>
      </c>
    </row>
    <row r="85" spans="1:4" ht="30">
      <c r="A85" s="134" t="s">
        <v>321</v>
      </c>
      <c r="B85" s="126" t="s">
        <v>233</v>
      </c>
      <c r="C85" s="132" t="s">
        <v>322</v>
      </c>
      <c r="D85" s="164">
        <v>1</v>
      </c>
    </row>
    <row r="86" spans="1:4" s="125" customFormat="1">
      <c r="A86" s="131" t="s">
        <v>368</v>
      </c>
      <c r="B86" s="122"/>
      <c r="C86" s="135"/>
      <c r="D86" s="165"/>
    </row>
    <row r="87" spans="1:4" s="171" customFormat="1">
      <c r="A87" s="134">
        <v>1.2</v>
      </c>
      <c r="B87" s="126" t="s">
        <v>228</v>
      </c>
      <c r="C87" s="132" t="s">
        <v>251</v>
      </c>
      <c r="D87" s="164">
        <v>4</v>
      </c>
    </row>
    <row r="88" spans="1:4">
      <c r="A88" s="134">
        <v>2.1</v>
      </c>
      <c r="B88" s="126" t="s">
        <v>228</v>
      </c>
      <c r="C88" s="132" t="s">
        <v>337</v>
      </c>
      <c r="D88" s="164">
        <v>1</v>
      </c>
    </row>
    <row r="89" spans="1:4">
      <c r="A89" s="134" t="s">
        <v>232</v>
      </c>
      <c r="B89" s="126" t="s">
        <v>233</v>
      </c>
      <c r="C89" s="132" t="s">
        <v>234</v>
      </c>
      <c r="D89" s="164">
        <v>1</v>
      </c>
    </row>
    <row r="90" spans="1:4" s="171" customFormat="1" ht="30">
      <c r="A90" s="134" t="s">
        <v>237</v>
      </c>
      <c r="B90" s="126" t="s">
        <v>233</v>
      </c>
      <c r="C90" s="132" t="s">
        <v>238</v>
      </c>
      <c r="D90" s="164">
        <v>0</v>
      </c>
    </row>
    <row r="91" spans="1:4" s="125" customFormat="1">
      <c r="A91" s="122" t="s">
        <v>369</v>
      </c>
      <c r="B91" s="122"/>
      <c r="C91" s="135"/>
      <c r="D91" s="177"/>
    </row>
    <row r="92" spans="1:4" ht="30">
      <c r="A92" s="126" t="s">
        <v>370</v>
      </c>
      <c r="B92" s="126" t="s">
        <v>233</v>
      </c>
      <c r="C92" s="132" t="s">
        <v>371</v>
      </c>
      <c r="D92" s="175">
        <v>2</v>
      </c>
    </row>
    <row r="93" spans="1:4" ht="45">
      <c r="A93" s="126" t="s">
        <v>372</v>
      </c>
      <c r="B93" s="126" t="s">
        <v>233</v>
      </c>
      <c r="C93" s="132" t="s">
        <v>373</v>
      </c>
      <c r="D93" s="175">
        <v>0</v>
      </c>
    </row>
  </sheetData>
  <hyperlinks>
    <hyperlink ref="A4" r:id="rId1" xr:uid="{B02F1BB3-0B9E-2D45-910D-87B08579959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ADB8-438B-AD4E-A875-51A49290547C}">
  <dimension ref="A1:G119"/>
  <sheetViews>
    <sheetView tabSelected="1" topLeftCell="A90" zoomScale="119" zoomScaleNormal="119" workbookViewId="0">
      <selection activeCell="A78" sqref="A78:G119"/>
    </sheetView>
  </sheetViews>
  <sheetFormatPr defaultColWidth="10.875" defaultRowHeight="15.95"/>
  <cols>
    <col min="1" max="1" width="12.125" style="84" customWidth="1"/>
    <col min="2" max="2" width="10.875" style="84"/>
    <col min="3" max="3" width="54.125" style="84" customWidth="1"/>
    <col min="4" max="4" width="13" style="86" customWidth="1"/>
    <col min="5" max="16384" width="10.875" style="84"/>
  </cols>
  <sheetData>
    <row r="1" spans="1:7">
      <c r="A1" s="87" t="s">
        <v>0</v>
      </c>
      <c r="B1" s="81"/>
      <c r="C1" s="82"/>
      <c r="D1" s="83"/>
    </row>
    <row r="2" spans="1:7">
      <c r="A2" s="144">
        <v>2019</v>
      </c>
      <c r="B2" s="85"/>
      <c r="C2" s="82"/>
      <c r="D2" s="83"/>
    </row>
    <row r="3" spans="1:7" ht="15" customHeight="1">
      <c r="A3" s="92" t="s">
        <v>292</v>
      </c>
      <c r="B3" s="93" t="s">
        <v>223</v>
      </c>
      <c r="C3" s="93" t="s">
        <v>293</v>
      </c>
      <c r="D3" s="94" t="s">
        <v>294</v>
      </c>
      <c r="E3" s="94" t="s">
        <v>295</v>
      </c>
      <c r="F3" s="94" t="s">
        <v>296</v>
      </c>
      <c r="G3" s="95" t="s">
        <v>297</v>
      </c>
    </row>
    <row r="4" spans="1:7" ht="15" customHeight="1">
      <c r="A4" s="96" t="s">
        <v>298</v>
      </c>
      <c r="B4" s="103"/>
      <c r="C4" s="104"/>
      <c r="D4" s="97"/>
      <c r="E4" s="81"/>
      <c r="F4" s="81"/>
      <c r="G4" s="98"/>
    </row>
    <row r="5" spans="1:7" ht="15" customHeight="1">
      <c r="A5" s="102">
        <v>1.2</v>
      </c>
      <c r="B5" s="89" t="s">
        <v>228</v>
      </c>
      <c r="C5" s="90" t="s">
        <v>251</v>
      </c>
      <c r="D5" s="91">
        <v>0</v>
      </c>
      <c r="E5" s="91">
        <f>1290+845</f>
        <v>2135</v>
      </c>
      <c r="F5" s="91">
        <v>0</v>
      </c>
      <c r="G5" s="98">
        <f>SUM(D5:F5)</f>
        <v>2135</v>
      </c>
    </row>
    <row r="6" spans="1:7" ht="15" customHeight="1">
      <c r="A6" s="102" t="s">
        <v>263</v>
      </c>
      <c r="B6" s="89" t="s">
        <v>233</v>
      </c>
      <c r="C6" s="90" t="s">
        <v>264</v>
      </c>
      <c r="D6" s="91">
        <v>0</v>
      </c>
      <c r="E6" s="91">
        <v>0</v>
      </c>
      <c r="F6" s="91">
        <f>30+74</f>
        <v>104</v>
      </c>
      <c r="G6" s="98">
        <f t="shared" ref="G6:G32" si="0">SUM(D6:F6)</f>
        <v>104</v>
      </c>
    </row>
    <row r="7" spans="1:7" ht="15" customHeight="1">
      <c r="A7" s="102" t="s">
        <v>232</v>
      </c>
      <c r="B7" s="89" t="s">
        <v>233</v>
      </c>
      <c r="C7" s="90" t="s">
        <v>234</v>
      </c>
      <c r="D7" s="91">
        <v>1</v>
      </c>
      <c r="E7" s="91">
        <v>0</v>
      </c>
      <c r="F7" s="91">
        <v>0</v>
      </c>
      <c r="G7" s="98">
        <f t="shared" si="0"/>
        <v>1</v>
      </c>
    </row>
    <row r="8" spans="1:7" ht="15" customHeight="1">
      <c r="A8" s="102" t="s">
        <v>253</v>
      </c>
      <c r="B8" s="89" t="s">
        <v>233</v>
      </c>
      <c r="C8" s="90" t="s">
        <v>254</v>
      </c>
      <c r="D8" s="91">
        <v>1</v>
      </c>
      <c r="E8" s="91">
        <v>0</v>
      </c>
      <c r="F8" s="91">
        <v>0</v>
      </c>
      <c r="G8" s="98">
        <f t="shared" si="0"/>
        <v>1</v>
      </c>
    </row>
    <row r="9" spans="1:7" ht="15" customHeight="1">
      <c r="A9" s="96" t="s">
        <v>299</v>
      </c>
      <c r="B9" s="103"/>
      <c r="C9" s="104"/>
      <c r="D9" s="91"/>
      <c r="E9" s="91"/>
      <c r="F9" s="91"/>
      <c r="G9" s="98"/>
    </row>
    <row r="10" spans="1:7" ht="15" customHeight="1">
      <c r="A10" s="102">
        <v>2.2999999999999998</v>
      </c>
      <c r="B10" s="89" t="s">
        <v>228</v>
      </c>
      <c r="C10" s="90" t="s">
        <v>229</v>
      </c>
      <c r="D10" s="91">
        <v>54</v>
      </c>
      <c r="E10" s="91">
        <v>0</v>
      </c>
      <c r="F10" s="91">
        <v>0</v>
      </c>
      <c r="G10" s="98">
        <f t="shared" si="0"/>
        <v>54</v>
      </c>
    </row>
    <row r="11" spans="1:7" ht="15" customHeight="1">
      <c r="A11" s="102" t="s">
        <v>270</v>
      </c>
      <c r="B11" s="89" t="s">
        <v>233</v>
      </c>
      <c r="C11" s="90" t="s">
        <v>271</v>
      </c>
      <c r="D11" s="91">
        <v>0</v>
      </c>
      <c r="E11" s="91">
        <v>0</v>
      </c>
      <c r="F11" s="91">
        <v>3</v>
      </c>
      <c r="G11" s="98">
        <f t="shared" si="0"/>
        <v>3</v>
      </c>
    </row>
    <row r="12" spans="1:7" ht="15" customHeight="1">
      <c r="A12" s="102" t="s">
        <v>235</v>
      </c>
      <c r="B12" s="89" t="s">
        <v>233</v>
      </c>
      <c r="C12" s="90" t="s">
        <v>236</v>
      </c>
      <c r="D12" s="91">
        <v>1</v>
      </c>
      <c r="E12" s="91">
        <v>0</v>
      </c>
      <c r="F12" s="91">
        <v>0</v>
      </c>
      <c r="G12" s="98">
        <f t="shared" si="0"/>
        <v>1</v>
      </c>
    </row>
    <row r="13" spans="1:7" ht="15" customHeight="1">
      <c r="A13" s="96" t="s">
        <v>300</v>
      </c>
      <c r="B13" s="103"/>
      <c r="C13" s="104"/>
      <c r="D13" s="91"/>
      <c r="E13" s="91"/>
      <c r="F13" s="91"/>
      <c r="G13" s="98"/>
    </row>
    <row r="14" spans="1:7" ht="15" customHeight="1">
      <c r="A14" s="102">
        <v>3.1</v>
      </c>
      <c r="B14" s="89" t="s">
        <v>228</v>
      </c>
      <c r="C14" s="90" t="s">
        <v>252</v>
      </c>
      <c r="D14" s="91">
        <v>0</v>
      </c>
      <c r="E14" s="91">
        <f>107000+3750000</f>
        <v>3857000</v>
      </c>
      <c r="F14" s="91">
        <v>0</v>
      </c>
      <c r="G14" s="98">
        <f t="shared" si="0"/>
        <v>3857000</v>
      </c>
    </row>
    <row r="15" spans="1:7" ht="15" customHeight="1">
      <c r="A15" s="102" t="s">
        <v>259</v>
      </c>
      <c r="B15" s="89" t="s">
        <v>233</v>
      </c>
      <c r="C15" s="90" t="s">
        <v>260</v>
      </c>
      <c r="D15" s="91">
        <v>0</v>
      </c>
      <c r="E15" s="91">
        <v>2</v>
      </c>
      <c r="F15" s="91">
        <v>0</v>
      </c>
      <c r="G15" s="98">
        <f t="shared" si="0"/>
        <v>2</v>
      </c>
    </row>
    <row r="16" spans="1:7" ht="15" customHeight="1">
      <c r="A16" s="102" t="s">
        <v>247</v>
      </c>
      <c r="B16" s="89" t="s">
        <v>233</v>
      </c>
      <c r="C16" s="90" t="s">
        <v>248</v>
      </c>
      <c r="D16" s="91">
        <v>2971.6</v>
      </c>
      <c r="E16" s="91">
        <f>2400+100</f>
        <v>2500</v>
      </c>
      <c r="F16" s="91">
        <v>0</v>
      </c>
      <c r="G16" s="98">
        <f t="shared" si="0"/>
        <v>5471.6</v>
      </c>
    </row>
    <row r="17" spans="1:7" ht="15" customHeight="1">
      <c r="A17" s="102" t="s">
        <v>255</v>
      </c>
      <c r="B17" s="89" t="s">
        <v>233</v>
      </c>
      <c r="C17" s="90" t="s">
        <v>256</v>
      </c>
      <c r="D17" s="91">
        <v>0</v>
      </c>
      <c r="E17" s="91">
        <v>1</v>
      </c>
      <c r="F17" s="91">
        <v>0</v>
      </c>
      <c r="G17" s="98">
        <f t="shared" si="0"/>
        <v>1</v>
      </c>
    </row>
    <row r="18" spans="1:7" ht="15" customHeight="1">
      <c r="A18" s="96" t="s">
        <v>301</v>
      </c>
      <c r="B18" s="89"/>
      <c r="C18" s="90"/>
      <c r="D18" s="91"/>
      <c r="E18" s="91"/>
      <c r="F18" s="91"/>
      <c r="G18" s="98"/>
    </row>
    <row r="19" spans="1:7" ht="15" customHeight="1">
      <c r="A19" s="102" t="s">
        <v>242</v>
      </c>
      <c r="B19" s="89" t="s">
        <v>233</v>
      </c>
      <c r="C19" s="90" t="s">
        <v>243</v>
      </c>
      <c r="D19" s="91">
        <v>8</v>
      </c>
      <c r="E19" s="91">
        <v>1</v>
      </c>
      <c r="F19" s="91">
        <v>0</v>
      </c>
      <c r="G19" s="98">
        <f t="shared" si="0"/>
        <v>9</v>
      </c>
    </row>
    <row r="20" spans="1:7" ht="15" customHeight="1">
      <c r="A20" s="96" t="s">
        <v>302</v>
      </c>
      <c r="B20" s="103"/>
      <c r="C20" s="104"/>
      <c r="D20" s="91"/>
      <c r="E20" s="91"/>
      <c r="F20" s="91"/>
      <c r="G20" s="98"/>
    </row>
    <row r="21" spans="1:7" ht="15" customHeight="1">
      <c r="A21" s="102">
        <v>5.0999999999999996</v>
      </c>
      <c r="B21" s="89" t="s">
        <v>228</v>
      </c>
      <c r="C21" s="90" t="s">
        <v>258</v>
      </c>
      <c r="D21" s="91">
        <v>0</v>
      </c>
      <c r="E21" s="91">
        <v>3178.5714285714289</v>
      </c>
      <c r="F21" s="91">
        <v>0</v>
      </c>
      <c r="G21" s="98">
        <f t="shared" si="0"/>
        <v>3178.5714285714289</v>
      </c>
    </row>
    <row r="22" spans="1:7" ht="15" customHeight="1">
      <c r="A22" s="102">
        <v>5.3</v>
      </c>
      <c r="B22" s="89" t="s">
        <v>228</v>
      </c>
      <c r="C22" s="90" t="s">
        <v>269</v>
      </c>
      <c r="D22" s="91">
        <v>0</v>
      </c>
      <c r="E22" s="91">
        <v>0</v>
      </c>
      <c r="F22" s="91">
        <v>17000</v>
      </c>
      <c r="G22" s="98">
        <f t="shared" si="0"/>
        <v>17000</v>
      </c>
    </row>
    <row r="23" spans="1:7" ht="15" customHeight="1">
      <c r="A23" s="102" t="s">
        <v>244</v>
      </c>
      <c r="B23" s="89" t="s">
        <v>233</v>
      </c>
      <c r="C23" s="90" t="s">
        <v>245</v>
      </c>
      <c r="D23" s="91">
        <v>8</v>
      </c>
      <c r="E23" s="91">
        <v>3</v>
      </c>
      <c r="F23" s="91">
        <v>0</v>
      </c>
      <c r="G23" s="98">
        <f t="shared" si="0"/>
        <v>11</v>
      </c>
    </row>
    <row r="24" spans="1:7" ht="15" customHeight="1">
      <c r="A24" s="102" t="s">
        <v>272</v>
      </c>
      <c r="B24" s="89" t="s">
        <v>233</v>
      </c>
      <c r="C24" s="90" t="s">
        <v>273</v>
      </c>
      <c r="D24" s="91">
        <v>0</v>
      </c>
      <c r="E24" s="91">
        <v>0</v>
      </c>
      <c r="F24" s="91">
        <v>1</v>
      </c>
      <c r="G24" s="98">
        <f t="shared" si="0"/>
        <v>1</v>
      </c>
    </row>
    <row r="25" spans="1:7" ht="15" customHeight="1">
      <c r="A25" s="102" t="s">
        <v>274</v>
      </c>
      <c r="B25" s="89" t="s">
        <v>233</v>
      </c>
      <c r="C25" s="90" t="s">
        <v>275</v>
      </c>
      <c r="D25" s="91">
        <v>0</v>
      </c>
      <c r="E25" s="91">
        <v>0</v>
      </c>
      <c r="F25" s="91">
        <v>1000</v>
      </c>
      <c r="G25" s="98">
        <f t="shared" si="0"/>
        <v>1000</v>
      </c>
    </row>
    <row r="26" spans="1:7" ht="15" customHeight="1">
      <c r="A26" s="102" t="s">
        <v>276</v>
      </c>
      <c r="B26" s="89" t="s">
        <v>233</v>
      </c>
      <c r="C26" s="90" t="s">
        <v>277</v>
      </c>
      <c r="D26" s="91">
        <v>0</v>
      </c>
      <c r="E26" s="91">
        <v>0</v>
      </c>
      <c r="F26" s="91">
        <v>3</v>
      </c>
      <c r="G26" s="98">
        <f t="shared" si="0"/>
        <v>3</v>
      </c>
    </row>
    <row r="27" spans="1:7" ht="15" customHeight="1">
      <c r="A27" s="96" t="s">
        <v>303</v>
      </c>
      <c r="B27" s="103"/>
      <c r="C27" s="104"/>
      <c r="D27" s="91"/>
      <c r="E27" s="91"/>
      <c r="F27" s="99"/>
      <c r="G27" s="98"/>
    </row>
    <row r="28" spans="1:7" ht="15" customHeight="1">
      <c r="A28" s="102">
        <v>6.1</v>
      </c>
      <c r="B28" s="89" t="s">
        <v>228</v>
      </c>
      <c r="C28" s="90" t="s">
        <v>230</v>
      </c>
      <c r="D28" s="81">
        <v>39</v>
      </c>
      <c r="E28" s="91">
        <v>0</v>
      </c>
      <c r="F28" s="91">
        <f>1+2</f>
        <v>3</v>
      </c>
      <c r="G28" s="98">
        <f t="shared" si="0"/>
        <v>42</v>
      </c>
    </row>
    <row r="29" spans="1:7" ht="15" customHeight="1">
      <c r="A29" s="102">
        <v>6.2</v>
      </c>
      <c r="B29" s="89" t="s">
        <v>228</v>
      </c>
      <c r="C29" s="90" t="s">
        <v>231</v>
      </c>
      <c r="D29" s="91">
        <f>43+8</f>
        <v>51</v>
      </c>
      <c r="E29" s="91">
        <v>0</v>
      </c>
      <c r="F29" s="91">
        <v>0</v>
      </c>
      <c r="G29" s="98">
        <f t="shared" si="0"/>
        <v>51</v>
      </c>
    </row>
    <row r="30" spans="1:7" ht="15" customHeight="1">
      <c r="A30" s="102" t="s">
        <v>266</v>
      </c>
      <c r="B30" s="89" t="s">
        <v>233</v>
      </c>
      <c r="C30" s="90" t="s">
        <v>267</v>
      </c>
      <c r="D30" s="91">
        <v>0</v>
      </c>
      <c r="E30" s="91">
        <v>0</v>
      </c>
      <c r="F30" s="91">
        <f>4+1</f>
        <v>5</v>
      </c>
      <c r="G30" s="98">
        <f t="shared" si="0"/>
        <v>5</v>
      </c>
    </row>
    <row r="31" spans="1:7" ht="15" customHeight="1">
      <c r="A31" s="102" t="s">
        <v>237</v>
      </c>
      <c r="B31" s="89" t="s">
        <v>233</v>
      </c>
      <c r="C31" s="90" t="s">
        <v>238</v>
      </c>
      <c r="D31" s="91">
        <v>9</v>
      </c>
      <c r="E31" s="91">
        <v>0</v>
      </c>
      <c r="F31" s="91">
        <v>0</v>
      </c>
      <c r="G31" s="98">
        <f t="shared" si="0"/>
        <v>9</v>
      </c>
    </row>
    <row r="32" spans="1:7" ht="15" customHeight="1">
      <c r="A32" s="106" t="s">
        <v>239</v>
      </c>
      <c r="B32" s="107" t="s">
        <v>233</v>
      </c>
      <c r="C32" s="108" t="s">
        <v>240</v>
      </c>
      <c r="D32" s="100">
        <v>12</v>
      </c>
      <c r="E32" s="100">
        <v>0</v>
      </c>
      <c r="F32" s="100">
        <v>1</v>
      </c>
      <c r="G32" s="101">
        <f t="shared" si="0"/>
        <v>13</v>
      </c>
    </row>
    <row r="33" spans="1:7">
      <c r="D33" s="105"/>
      <c r="E33" s="81"/>
      <c r="F33" s="81"/>
      <c r="G33" s="81"/>
    </row>
    <row r="34" spans="1:7">
      <c r="A34" s="152">
        <v>2020</v>
      </c>
      <c r="B34" s="85"/>
      <c r="C34" s="82"/>
      <c r="D34" s="83"/>
    </row>
    <row r="35" spans="1:7">
      <c r="A35" s="92" t="s">
        <v>292</v>
      </c>
      <c r="B35" s="93" t="s">
        <v>223</v>
      </c>
      <c r="C35" s="93" t="s">
        <v>293</v>
      </c>
      <c r="D35" s="94" t="s">
        <v>294</v>
      </c>
      <c r="E35" s="94" t="s">
        <v>295</v>
      </c>
      <c r="F35" s="94" t="s">
        <v>296</v>
      </c>
      <c r="G35" s="95" t="s">
        <v>297</v>
      </c>
    </row>
    <row r="36" spans="1:7">
      <c r="A36" s="96" t="s">
        <v>300</v>
      </c>
      <c r="B36" s="103"/>
      <c r="C36" s="104"/>
      <c r="D36" s="91"/>
      <c r="E36" s="91"/>
      <c r="F36" s="91"/>
      <c r="G36" s="98"/>
    </row>
    <row r="37" spans="1:7" ht="30">
      <c r="A37" s="148" t="s">
        <v>284</v>
      </c>
      <c r="B37" s="126" t="s">
        <v>233</v>
      </c>
      <c r="C37" s="127" t="s">
        <v>285</v>
      </c>
      <c r="D37" s="145">
        <v>0</v>
      </c>
      <c r="E37" s="91">
        <v>0</v>
      </c>
      <c r="F37" s="91">
        <v>0</v>
      </c>
      <c r="G37" s="149">
        <f t="shared" ref="G37:G45" si="1">SUM(D37:F37)</f>
        <v>0</v>
      </c>
    </row>
    <row r="38" spans="1:7">
      <c r="A38" s="96" t="s">
        <v>301</v>
      </c>
      <c r="B38" s="89"/>
      <c r="C38" s="90"/>
      <c r="D38" s="91"/>
      <c r="E38" s="91"/>
      <c r="F38" s="91"/>
      <c r="G38" s="149"/>
    </row>
    <row r="39" spans="1:7">
      <c r="A39" s="148">
        <v>4.0999999999999996</v>
      </c>
      <c r="B39" s="126" t="s">
        <v>228</v>
      </c>
      <c r="C39" s="127" t="s">
        <v>283</v>
      </c>
      <c r="D39" s="146">
        <v>229740.78999999998</v>
      </c>
      <c r="E39" s="91">
        <v>0</v>
      </c>
      <c r="F39" s="91">
        <v>0</v>
      </c>
      <c r="G39" s="149">
        <f t="shared" si="1"/>
        <v>229740.78999999998</v>
      </c>
    </row>
    <row r="40" spans="1:7">
      <c r="A40" s="148" t="s">
        <v>286</v>
      </c>
      <c r="B40" s="126" t="s">
        <v>233</v>
      </c>
      <c r="C40" s="127" t="s">
        <v>287</v>
      </c>
      <c r="D40" s="146">
        <v>0</v>
      </c>
      <c r="E40" s="91">
        <v>0</v>
      </c>
      <c r="F40" s="91">
        <v>0</v>
      </c>
      <c r="G40" s="149">
        <f t="shared" si="1"/>
        <v>0</v>
      </c>
    </row>
    <row r="41" spans="1:7">
      <c r="A41" s="148" t="s">
        <v>242</v>
      </c>
      <c r="B41" s="126" t="s">
        <v>233</v>
      </c>
      <c r="C41" s="127" t="s">
        <v>243</v>
      </c>
      <c r="D41" s="146">
        <v>2</v>
      </c>
      <c r="E41" s="91">
        <v>0</v>
      </c>
      <c r="F41" s="91">
        <v>0</v>
      </c>
      <c r="G41" s="149">
        <f t="shared" si="1"/>
        <v>2</v>
      </c>
    </row>
    <row r="42" spans="1:7" ht="30">
      <c r="A42" s="148" t="s">
        <v>288</v>
      </c>
      <c r="B42" s="126" t="s">
        <v>233</v>
      </c>
      <c r="C42" s="127" t="s">
        <v>289</v>
      </c>
      <c r="D42" s="146">
        <v>0</v>
      </c>
      <c r="E42" s="91">
        <v>0</v>
      </c>
      <c r="F42" s="91">
        <v>0</v>
      </c>
      <c r="G42" s="149">
        <f t="shared" si="1"/>
        <v>0</v>
      </c>
    </row>
    <row r="43" spans="1:7">
      <c r="A43" s="102" t="s">
        <v>290</v>
      </c>
      <c r="B43" s="89" t="s">
        <v>233</v>
      </c>
      <c r="C43" s="90" t="s">
        <v>291</v>
      </c>
      <c r="D43" s="147">
        <v>0</v>
      </c>
      <c r="E43" s="91">
        <v>0</v>
      </c>
      <c r="F43" s="91">
        <v>0</v>
      </c>
      <c r="G43" s="149">
        <f t="shared" si="1"/>
        <v>0</v>
      </c>
    </row>
    <row r="44" spans="1:7">
      <c r="A44" s="96" t="s">
        <v>303</v>
      </c>
      <c r="B44" s="103"/>
      <c r="C44" s="104"/>
      <c r="D44" s="147"/>
      <c r="E44" s="91"/>
      <c r="F44" s="91"/>
      <c r="G44" s="149"/>
    </row>
    <row r="45" spans="1:7">
      <c r="A45" s="106">
        <v>6.2</v>
      </c>
      <c r="B45" s="107" t="s">
        <v>228</v>
      </c>
      <c r="C45" s="108" t="s">
        <v>231</v>
      </c>
      <c r="D45" s="150">
        <v>8</v>
      </c>
      <c r="E45" s="100">
        <v>0</v>
      </c>
      <c r="F45" s="100">
        <v>0</v>
      </c>
      <c r="G45" s="151">
        <f t="shared" si="1"/>
        <v>8</v>
      </c>
    </row>
    <row r="47" spans="1:7">
      <c r="A47" s="144">
        <v>2021</v>
      </c>
      <c r="B47" s="85"/>
      <c r="C47" s="82"/>
      <c r="D47" s="83"/>
    </row>
    <row r="48" spans="1:7">
      <c r="A48" s="92" t="s">
        <v>292</v>
      </c>
      <c r="B48" s="93" t="s">
        <v>223</v>
      </c>
      <c r="C48" s="93" t="s">
        <v>293</v>
      </c>
      <c r="D48" s="94" t="s">
        <v>294</v>
      </c>
      <c r="E48" s="94" t="s">
        <v>295</v>
      </c>
      <c r="F48" s="94" t="s">
        <v>296</v>
      </c>
      <c r="G48" s="95" t="s">
        <v>297</v>
      </c>
    </row>
    <row r="49" spans="1:7">
      <c r="A49" s="96" t="s">
        <v>298</v>
      </c>
      <c r="B49" s="103"/>
      <c r="C49" s="104"/>
      <c r="D49" s="97"/>
      <c r="E49" s="166"/>
      <c r="F49" s="166"/>
      <c r="G49" s="98"/>
    </row>
    <row r="50" spans="1:7">
      <c r="A50" s="154">
        <v>1.2</v>
      </c>
      <c r="B50" s="89" t="s">
        <v>228</v>
      </c>
      <c r="C50" s="90" t="s">
        <v>251</v>
      </c>
      <c r="D50" s="99">
        <v>600</v>
      </c>
      <c r="E50" s="166">
        <v>1999</v>
      </c>
      <c r="F50" s="155" t="s">
        <v>199</v>
      </c>
      <c r="G50" s="98">
        <f>SUM(D50:F50)</f>
        <v>2599</v>
      </c>
    </row>
    <row r="51" spans="1:7">
      <c r="A51" s="102">
        <v>1.3</v>
      </c>
      <c r="B51" s="89" t="s">
        <v>228</v>
      </c>
      <c r="C51" s="90" t="s">
        <v>307</v>
      </c>
      <c r="D51" s="167">
        <v>14600000</v>
      </c>
      <c r="E51" s="156" t="s">
        <v>199</v>
      </c>
      <c r="F51" s="156" t="s">
        <v>199</v>
      </c>
      <c r="G51" s="98">
        <f t="shared" ref="G51:G73" si="2">SUM(D51:F51)</f>
        <v>14600000</v>
      </c>
    </row>
    <row r="52" spans="1:7">
      <c r="A52" s="102" t="s">
        <v>232</v>
      </c>
      <c r="B52" s="89" t="s">
        <v>233</v>
      </c>
      <c r="C52" s="90" t="s">
        <v>234</v>
      </c>
      <c r="D52" s="167">
        <v>1</v>
      </c>
      <c r="E52" s="156" t="s">
        <v>199</v>
      </c>
      <c r="F52" s="156" t="s">
        <v>199</v>
      </c>
      <c r="G52" s="98">
        <f t="shared" si="2"/>
        <v>1</v>
      </c>
    </row>
    <row r="53" spans="1:7">
      <c r="A53" s="102" t="s">
        <v>316</v>
      </c>
      <c r="B53" s="89" t="s">
        <v>233</v>
      </c>
      <c r="C53" s="90" t="s">
        <v>317</v>
      </c>
      <c r="D53" s="167">
        <v>0</v>
      </c>
      <c r="E53" s="167">
        <v>1</v>
      </c>
      <c r="F53" s="156" t="s">
        <v>199</v>
      </c>
      <c r="G53" s="98">
        <f t="shared" si="2"/>
        <v>1</v>
      </c>
    </row>
    <row r="54" spans="1:7">
      <c r="A54" s="96" t="s">
        <v>299</v>
      </c>
      <c r="B54" s="103"/>
      <c r="C54" s="104"/>
      <c r="D54" s="167"/>
      <c r="E54" s="167"/>
      <c r="F54" s="156"/>
      <c r="G54" s="98"/>
    </row>
    <row r="55" spans="1:7">
      <c r="A55" s="102" t="s">
        <v>235</v>
      </c>
      <c r="B55" s="89" t="s">
        <v>233</v>
      </c>
      <c r="C55" s="90" t="s">
        <v>236</v>
      </c>
      <c r="D55" s="167">
        <v>1</v>
      </c>
      <c r="E55" s="156" t="s">
        <v>199</v>
      </c>
      <c r="F55" s="156" t="s">
        <v>199</v>
      </c>
      <c r="G55" s="98">
        <f t="shared" si="2"/>
        <v>1</v>
      </c>
    </row>
    <row r="56" spans="1:7" ht="30">
      <c r="A56" s="102" t="s">
        <v>308</v>
      </c>
      <c r="B56" s="89" t="s">
        <v>233</v>
      </c>
      <c r="C56" s="90" t="s">
        <v>309</v>
      </c>
      <c r="D56" s="167">
        <v>1</v>
      </c>
      <c r="E56" s="156" t="s">
        <v>199</v>
      </c>
      <c r="F56" s="156" t="s">
        <v>199</v>
      </c>
      <c r="G56" s="98">
        <f t="shared" si="2"/>
        <v>1</v>
      </c>
    </row>
    <row r="57" spans="1:7">
      <c r="A57" s="96" t="s">
        <v>300</v>
      </c>
      <c r="B57" s="103"/>
      <c r="C57" s="104"/>
      <c r="D57" s="167"/>
      <c r="E57" s="167"/>
      <c r="F57" s="156"/>
      <c r="G57" s="98"/>
    </row>
    <row r="58" spans="1:7">
      <c r="A58" s="102">
        <v>3.1</v>
      </c>
      <c r="B58" s="89" t="s">
        <v>228</v>
      </c>
      <c r="C58" s="90" t="s">
        <v>252</v>
      </c>
      <c r="D58" s="167">
        <v>76606</v>
      </c>
      <c r="E58" s="167">
        <v>278979</v>
      </c>
      <c r="F58" s="156" t="s">
        <v>199</v>
      </c>
      <c r="G58" s="98">
        <f t="shared" si="2"/>
        <v>355585</v>
      </c>
    </row>
    <row r="59" spans="1:7">
      <c r="A59" s="102" t="s">
        <v>259</v>
      </c>
      <c r="B59" s="89" t="s">
        <v>233</v>
      </c>
      <c r="C59" s="90" t="s">
        <v>260</v>
      </c>
      <c r="D59" s="167">
        <v>5</v>
      </c>
      <c r="E59" s="156" t="s">
        <v>199</v>
      </c>
      <c r="F59" s="156" t="s">
        <v>199</v>
      </c>
      <c r="G59" s="98">
        <f t="shared" si="2"/>
        <v>5</v>
      </c>
    </row>
    <row r="60" spans="1:7">
      <c r="A60" s="102" t="s">
        <v>247</v>
      </c>
      <c r="B60" s="89" t="s">
        <v>233</v>
      </c>
      <c r="C60" s="90" t="s">
        <v>248</v>
      </c>
      <c r="D60" s="167">
        <v>30.6</v>
      </c>
      <c r="E60" s="156" t="s">
        <v>199</v>
      </c>
      <c r="F60" s="156" t="s">
        <v>199</v>
      </c>
      <c r="G60" s="98">
        <f t="shared" si="2"/>
        <v>30.6</v>
      </c>
    </row>
    <row r="61" spans="1:7">
      <c r="A61" s="102" t="s">
        <v>255</v>
      </c>
      <c r="B61" s="89" t="s">
        <v>233</v>
      </c>
      <c r="C61" s="90" t="s">
        <v>256</v>
      </c>
      <c r="D61" s="167">
        <v>1</v>
      </c>
      <c r="E61" s="156" t="s">
        <v>199</v>
      </c>
      <c r="F61" s="156" t="s">
        <v>199</v>
      </c>
      <c r="G61" s="98">
        <f t="shared" si="2"/>
        <v>1</v>
      </c>
    </row>
    <row r="62" spans="1:7" ht="30">
      <c r="A62" s="102" t="s">
        <v>324</v>
      </c>
      <c r="B62" s="89" t="s">
        <v>233</v>
      </c>
      <c r="C62" s="90" t="s">
        <v>325</v>
      </c>
      <c r="D62" s="156" t="s">
        <v>199</v>
      </c>
      <c r="E62" s="156" t="s">
        <v>199</v>
      </c>
      <c r="F62" s="167">
        <v>1</v>
      </c>
      <c r="G62" s="98">
        <f t="shared" si="2"/>
        <v>1</v>
      </c>
    </row>
    <row r="63" spans="1:7">
      <c r="A63" s="96" t="s">
        <v>301</v>
      </c>
      <c r="B63" s="89"/>
      <c r="C63" s="90"/>
      <c r="D63" s="167"/>
      <c r="E63" s="167"/>
      <c r="F63" s="167"/>
      <c r="G63" s="98"/>
    </row>
    <row r="64" spans="1:7">
      <c r="A64" s="102" t="s">
        <v>242</v>
      </c>
      <c r="B64" s="89" t="s">
        <v>233</v>
      </c>
      <c r="C64" s="90" t="s">
        <v>243</v>
      </c>
      <c r="D64" s="167">
        <f>4+'2021'!D19</f>
        <v>5</v>
      </c>
      <c r="E64" s="156" t="s">
        <v>199</v>
      </c>
      <c r="F64" s="156" t="s">
        <v>199</v>
      </c>
      <c r="G64" s="98">
        <f t="shared" si="2"/>
        <v>5</v>
      </c>
    </row>
    <row r="65" spans="1:7">
      <c r="A65" s="96" t="s">
        <v>302</v>
      </c>
      <c r="B65" s="103"/>
      <c r="C65" s="104"/>
      <c r="D65" s="167"/>
      <c r="E65" s="156"/>
      <c r="F65" s="156"/>
      <c r="G65" s="98"/>
    </row>
    <row r="66" spans="1:7">
      <c r="A66" s="102">
        <v>5.0999999999999996</v>
      </c>
      <c r="B66" s="89" t="s">
        <v>228</v>
      </c>
      <c r="C66" s="90" t="s">
        <v>258</v>
      </c>
      <c r="D66" s="167">
        <v>3933236</v>
      </c>
      <c r="E66" s="156" t="s">
        <v>199</v>
      </c>
      <c r="F66" s="156" t="s">
        <v>199</v>
      </c>
      <c r="G66" s="98">
        <f t="shared" si="2"/>
        <v>3933236</v>
      </c>
    </row>
    <row r="67" spans="1:7">
      <c r="A67" s="96" t="s">
        <v>303</v>
      </c>
      <c r="B67" s="103"/>
      <c r="C67" s="104"/>
      <c r="D67" s="156"/>
      <c r="E67" s="156"/>
      <c r="F67" s="156"/>
      <c r="G67" s="98"/>
    </row>
    <row r="68" spans="1:7">
      <c r="A68" s="102">
        <v>6.1</v>
      </c>
      <c r="B68" s="89" t="s">
        <v>228</v>
      </c>
      <c r="C68" s="90" t="s">
        <v>230</v>
      </c>
      <c r="D68" s="155" t="s">
        <v>199</v>
      </c>
      <c r="E68" s="155" t="s">
        <v>199</v>
      </c>
      <c r="F68" s="166">
        <v>1</v>
      </c>
      <c r="G68" s="98">
        <f t="shared" si="2"/>
        <v>1</v>
      </c>
    </row>
    <row r="69" spans="1:7">
      <c r="A69" s="102">
        <v>6.2</v>
      </c>
      <c r="B69" s="89" t="s">
        <v>228</v>
      </c>
      <c r="C69" s="90" t="s">
        <v>231</v>
      </c>
      <c r="D69" s="167">
        <v>8</v>
      </c>
      <c r="E69" s="156" t="s">
        <v>199</v>
      </c>
      <c r="F69" s="156" t="s">
        <v>199</v>
      </c>
      <c r="G69" s="98">
        <f t="shared" si="2"/>
        <v>8</v>
      </c>
    </row>
    <row r="70" spans="1:7" ht="30">
      <c r="A70" s="102" t="s">
        <v>319</v>
      </c>
      <c r="B70" s="89" t="s">
        <v>233</v>
      </c>
      <c r="C70" s="90" t="s">
        <v>320</v>
      </c>
      <c r="D70" s="156" t="s">
        <v>199</v>
      </c>
      <c r="E70" s="156" t="s">
        <v>199</v>
      </c>
      <c r="F70" s="167">
        <f>50+'2021'!D38</f>
        <v>53</v>
      </c>
      <c r="G70" s="98">
        <f t="shared" si="2"/>
        <v>53</v>
      </c>
    </row>
    <row r="71" spans="1:7" ht="30">
      <c r="A71" s="102" t="s">
        <v>266</v>
      </c>
      <c r="B71" s="89" t="s">
        <v>233</v>
      </c>
      <c r="C71" s="90" t="s">
        <v>267</v>
      </c>
      <c r="D71" s="156" t="s">
        <v>199</v>
      </c>
      <c r="E71" s="156" t="s">
        <v>199</v>
      </c>
      <c r="F71" s="167">
        <v>1</v>
      </c>
      <c r="G71" s="98">
        <f t="shared" si="2"/>
        <v>1</v>
      </c>
    </row>
    <row r="72" spans="1:7" ht="30">
      <c r="A72" s="102" t="s">
        <v>310</v>
      </c>
      <c r="B72" s="89" t="s">
        <v>233</v>
      </c>
      <c r="C72" s="90" t="s">
        <v>311</v>
      </c>
      <c r="D72" s="167">
        <v>7</v>
      </c>
      <c r="E72" s="156" t="s">
        <v>199</v>
      </c>
      <c r="F72" s="156" t="s">
        <v>199</v>
      </c>
      <c r="G72" s="98">
        <f t="shared" si="2"/>
        <v>7</v>
      </c>
    </row>
    <row r="73" spans="1:7" ht="30">
      <c r="A73" s="106" t="s">
        <v>321</v>
      </c>
      <c r="B73" s="107" t="s">
        <v>233</v>
      </c>
      <c r="C73" s="108" t="s">
        <v>322</v>
      </c>
      <c r="D73" s="157" t="s">
        <v>199</v>
      </c>
      <c r="E73" s="157" t="s">
        <v>199</v>
      </c>
      <c r="F73" s="168">
        <v>2</v>
      </c>
      <c r="G73" s="101">
        <f t="shared" si="2"/>
        <v>2</v>
      </c>
    </row>
    <row r="74" spans="1:7">
      <c r="D74" s="169"/>
      <c r="E74" s="170"/>
      <c r="F74" s="170"/>
      <c r="G74" s="170"/>
    </row>
    <row r="75" spans="1:7">
      <c r="A75" s="144">
        <v>2022</v>
      </c>
      <c r="B75" s="85"/>
      <c r="C75" s="82"/>
      <c r="D75" s="83"/>
    </row>
    <row r="76" spans="1:7">
      <c r="A76" s="92" t="s">
        <v>292</v>
      </c>
      <c r="B76" s="93" t="s">
        <v>223</v>
      </c>
      <c r="C76" s="93" t="s">
        <v>293</v>
      </c>
      <c r="D76" s="94" t="s">
        <v>294</v>
      </c>
      <c r="E76" s="94" t="s">
        <v>295</v>
      </c>
      <c r="F76" s="94" t="s">
        <v>296</v>
      </c>
      <c r="G76" s="95" t="s">
        <v>297</v>
      </c>
    </row>
    <row r="77" spans="1:7">
      <c r="A77" s="96" t="s">
        <v>298</v>
      </c>
      <c r="B77" s="103"/>
      <c r="C77" s="104"/>
      <c r="D77" s="97"/>
      <c r="E77" s="166"/>
      <c r="F77" s="166"/>
      <c r="G77" s="98"/>
    </row>
    <row r="78" spans="1:7" ht="30">
      <c r="A78" s="154">
        <v>1.1000000000000001</v>
      </c>
      <c r="B78" s="89" t="s">
        <v>228</v>
      </c>
      <c r="C78" s="90" t="s">
        <v>330</v>
      </c>
      <c r="D78" s="99">
        <v>14830000</v>
      </c>
      <c r="E78" s="167">
        <v>0</v>
      </c>
      <c r="F78" s="167">
        <v>0</v>
      </c>
      <c r="G78" s="98">
        <f>SUM(D78:F78)</f>
        <v>14830000</v>
      </c>
    </row>
    <row r="79" spans="1:7">
      <c r="A79" s="154">
        <v>1.2</v>
      </c>
      <c r="B79" s="89" t="s">
        <v>228</v>
      </c>
      <c r="C79" s="90" t="s">
        <v>251</v>
      </c>
      <c r="D79" s="99">
        <f>107+2</f>
        <v>109</v>
      </c>
      <c r="E79" s="167">
        <v>1728</v>
      </c>
      <c r="F79" s="167">
        <v>4</v>
      </c>
      <c r="G79" s="98">
        <f t="shared" ref="G79:G118" si="3">SUM(D79:F79)</f>
        <v>1841</v>
      </c>
    </row>
    <row r="80" spans="1:7">
      <c r="A80" s="102" t="s">
        <v>331</v>
      </c>
      <c r="B80" s="89" t="s">
        <v>233</v>
      </c>
      <c r="C80" s="90" t="s">
        <v>332</v>
      </c>
      <c r="D80" s="167">
        <v>3</v>
      </c>
      <c r="E80" s="156">
        <v>0</v>
      </c>
      <c r="F80" s="156">
        <v>0</v>
      </c>
      <c r="G80" s="98">
        <f t="shared" si="3"/>
        <v>3</v>
      </c>
    </row>
    <row r="81" spans="1:7">
      <c r="A81" s="102" t="s">
        <v>232</v>
      </c>
      <c r="B81" s="89" t="s">
        <v>233</v>
      </c>
      <c r="C81" s="90" t="s">
        <v>234</v>
      </c>
      <c r="D81" s="167">
        <v>1</v>
      </c>
      <c r="E81" s="156">
        <v>0</v>
      </c>
      <c r="F81" s="156">
        <v>1</v>
      </c>
      <c r="G81" s="98">
        <f t="shared" si="3"/>
        <v>2</v>
      </c>
    </row>
    <row r="82" spans="1:7">
      <c r="A82" s="102" t="s">
        <v>316</v>
      </c>
      <c r="B82" s="89" t="s">
        <v>233</v>
      </c>
      <c r="C82" s="90" t="s">
        <v>317</v>
      </c>
      <c r="D82" s="167">
        <v>9</v>
      </c>
      <c r="E82" s="156">
        <v>0</v>
      </c>
      <c r="F82" s="156">
        <v>0</v>
      </c>
      <c r="G82" s="98">
        <f t="shared" si="3"/>
        <v>9</v>
      </c>
    </row>
    <row r="83" spans="1:7">
      <c r="A83" s="96" t="s">
        <v>299</v>
      </c>
      <c r="B83" s="103"/>
      <c r="C83" s="104"/>
      <c r="D83" s="167"/>
      <c r="E83" s="156"/>
      <c r="F83" s="156"/>
      <c r="G83" s="98"/>
    </row>
    <row r="84" spans="1:7">
      <c r="A84" s="154">
        <v>2.1</v>
      </c>
      <c r="B84" s="89" t="s">
        <v>228</v>
      </c>
      <c r="C84" s="90" t="s">
        <v>337</v>
      </c>
      <c r="D84" s="167">
        <v>29</v>
      </c>
      <c r="E84" s="156">
        <v>0</v>
      </c>
      <c r="F84" s="156">
        <v>1</v>
      </c>
      <c r="G84" s="98">
        <f t="shared" si="3"/>
        <v>30</v>
      </c>
    </row>
    <row r="85" spans="1:7" ht="30">
      <c r="A85" s="154" t="s">
        <v>357</v>
      </c>
      <c r="B85" s="89" t="s">
        <v>233</v>
      </c>
      <c r="C85" s="90" t="s">
        <v>358</v>
      </c>
      <c r="D85" s="167">
        <v>1072</v>
      </c>
      <c r="E85" s="156">
        <v>0</v>
      </c>
      <c r="F85" s="156">
        <v>0</v>
      </c>
      <c r="G85" s="98">
        <f t="shared" si="3"/>
        <v>1072</v>
      </c>
    </row>
    <row r="86" spans="1:7">
      <c r="A86" s="154" t="s">
        <v>235</v>
      </c>
      <c r="B86" s="89" t="s">
        <v>233</v>
      </c>
      <c r="C86" s="90" t="s">
        <v>236</v>
      </c>
      <c r="D86" s="167">
        <v>1</v>
      </c>
      <c r="E86" s="156">
        <v>0</v>
      </c>
      <c r="F86" s="156">
        <v>0</v>
      </c>
      <c r="G86" s="98">
        <f t="shared" si="3"/>
        <v>1</v>
      </c>
    </row>
    <row r="87" spans="1:7" ht="30">
      <c r="A87" s="154" t="s">
        <v>345</v>
      </c>
      <c r="B87" s="89" t="s">
        <v>233</v>
      </c>
      <c r="C87" s="90" t="s">
        <v>346</v>
      </c>
      <c r="D87" s="167">
        <v>2</v>
      </c>
      <c r="E87" s="156">
        <v>0</v>
      </c>
      <c r="F87" s="156">
        <v>0</v>
      </c>
      <c r="G87" s="98">
        <f t="shared" si="3"/>
        <v>2</v>
      </c>
    </row>
    <row r="88" spans="1:7" ht="30">
      <c r="A88" s="102" t="s">
        <v>308</v>
      </c>
      <c r="B88" s="89" t="s">
        <v>233</v>
      </c>
      <c r="C88" s="90" t="s">
        <v>309</v>
      </c>
      <c r="D88" s="167">
        <v>2</v>
      </c>
      <c r="E88" s="156">
        <v>0</v>
      </c>
      <c r="F88" s="156">
        <v>0</v>
      </c>
      <c r="G88" s="98">
        <f t="shared" si="3"/>
        <v>2</v>
      </c>
    </row>
    <row r="89" spans="1:7">
      <c r="A89" s="96" t="s">
        <v>300</v>
      </c>
      <c r="B89" s="103"/>
      <c r="C89" s="104"/>
      <c r="D89" s="167"/>
      <c r="E89" s="156"/>
      <c r="F89" s="156"/>
      <c r="G89" s="98"/>
    </row>
    <row r="90" spans="1:7">
      <c r="A90" s="102">
        <v>3.1</v>
      </c>
      <c r="B90" s="89" t="s">
        <v>228</v>
      </c>
      <c r="C90" s="90" t="s">
        <v>252</v>
      </c>
      <c r="D90" s="167">
        <v>176.94296172000003</v>
      </c>
      <c r="E90" s="167">
        <v>368245</v>
      </c>
      <c r="F90" s="156">
        <v>0</v>
      </c>
      <c r="G90" s="98">
        <f t="shared" si="3"/>
        <v>368421.94296171999</v>
      </c>
    </row>
    <row r="91" spans="1:7">
      <c r="A91" s="102" t="s">
        <v>354</v>
      </c>
      <c r="B91" s="89" t="s">
        <v>233</v>
      </c>
      <c r="C91" s="90" t="s">
        <v>355</v>
      </c>
      <c r="D91" s="167">
        <v>0</v>
      </c>
      <c r="E91" s="167">
        <v>250800000</v>
      </c>
      <c r="F91" s="156">
        <v>0</v>
      </c>
      <c r="G91" s="98">
        <f t="shared" si="3"/>
        <v>250800000</v>
      </c>
    </row>
    <row r="92" spans="1:7">
      <c r="A92" s="102" t="s">
        <v>259</v>
      </c>
      <c r="B92" s="89" t="s">
        <v>233</v>
      </c>
      <c r="C92" s="90" t="s">
        <v>260</v>
      </c>
      <c r="D92" s="167">
        <v>0</v>
      </c>
      <c r="E92" s="167">
        <v>3</v>
      </c>
      <c r="F92" s="156">
        <v>0</v>
      </c>
      <c r="G92" s="98">
        <f t="shared" si="3"/>
        <v>3</v>
      </c>
    </row>
    <row r="93" spans="1:7">
      <c r="A93" s="102" t="s">
        <v>247</v>
      </c>
      <c r="B93" s="89" t="s">
        <v>233</v>
      </c>
      <c r="C93" s="90" t="s">
        <v>248</v>
      </c>
      <c r="D93" s="167">
        <v>0</v>
      </c>
      <c r="E93" s="167">
        <v>149</v>
      </c>
      <c r="F93" s="156">
        <v>0</v>
      </c>
      <c r="G93" s="98">
        <f t="shared" si="3"/>
        <v>149</v>
      </c>
    </row>
    <row r="94" spans="1:7" ht="30">
      <c r="A94" s="102" t="s">
        <v>338</v>
      </c>
      <c r="B94" s="89" t="s">
        <v>233</v>
      </c>
      <c r="C94" s="90" t="s">
        <v>339</v>
      </c>
      <c r="D94" s="167">
        <v>1</v>
      </c>
      <c r="E94" s="156">
        <v>0</v>
      </c>
      <c r="F94" s="156">
        <v>0</v>
      </c>
      <c r="G94" s="98">
        <f t="shared" si="3"/>
        <v>1</v>
      </c>
    </row>
    <row r="95" spans="1:7" ht="30">
      <c r="A95" s="102" t="s">
        <v>324</v>
      </c>
      <c r="B95" s="89" t="s">
        <v>233</v>
      </c>
      <c r="C95" s="90" t="s">
        <v>325</v>
      </c>
      <c r="D95" s="167">
        <v>1</v>
      </c>
      <c r="E95" s="156">
        <v>0</v>
      </c>
      <c r="F95" s="156">
        <v>0</v>
      </c>
      <c r="G95" s="98">
        <f t="shared" si="3"/>
        <v>1</v>
      </c>
    </row>
    <row r="96" spans="1:7" ht="30">
      <c r="A96" s="102" t="s">
        <v>340</v>
      </c>
      <c r="B96" s="89" t="s">
        <v>233</v>
      </c>
      <c r="C96" s="90" t="s">
        <v>341</v>
      </c>
      <c r="D96" s="167">
        <f>21+4</f>
        <v>25</v>
      </c>
      <c r="E96" s="156">
        <v>0</v>
      </c>
      <c r="F96" s="156">
        <v>0</v>
      </c>
      <c r="G96" s="98">
        <f t="shared" si="3"/>
        <v>25</v>
      </c>
    </row>
    <row r="97" spans="1:7" ht="30">
      <c r="A97" s="102" t="s">
        <v>334</v>
      </c>
      <c r="B97" s="89" t="s">
        <v>233</v>
      </c>
      <c r="C97" s="90" t="s">
        <v>335</v>
      </c>
      <c r="D97" s="167">
        <v>0</v>
      </c>
      <c r="E97" s="156">
        <v>0</v>
      </c>
      <c r="F97" s="156">
        <v>0</v>
      </c>
      <c r="G97" s="98">
        <f t="shared" si="3"/>
        <v>0</v>
      </c>
    </row>
    <row r="98" spans="1:7" ht="30">
      <c r="A98" s="102" t="s">
        <v>342</v>
      </c>
      <c r="B98" s="89" t="s">
        <v>233</v>
      </c>
      <c r="C98" s="90" t="s">
        <v>343</v>
      </c>
      <c r="D98" s="156">
        <v>1</v>
      </c>
      <c r="E98" s="156">
        <v>0</v>
      </c>
      <c r="F98" s="156">
        <v>0</v>
      </c>
      <c r="G98" s="98">
        <f t="shared" si="3"/>
        <v>1</v>
      </c>
    </row>
    <row r="99" spans="1:7">
      <c r="A99" s="96" t="s">
        <v>301</v>
      </c>
      <c r="B99" s="89"/>
      <c r="C99" s="90"/>
      <c r="D99" s="167"/>
      <c r="E99" s="156"/>
      <c r="F99" s="156"/>
      <c r="G99" s="98"/>
    </row>
    <row r="100" spans="1:7">
      <c r="A100" s="102" t="s">
        <v>242</v>
      </c>
      <c r="B100" s="89" t="s">
        <v>233</v>
      </c>
      <c r="C100" s="90" t="s">
        <v>243</v>
      </c>
      <c r="D100" s="167">
        <v>0</v>
      </c>
      <c r="E100" s="156">
        <v>0</v>
      </c>
      <c r="F100" s="156">
        <v>0</v>
      </c>
      <c r="G100" s="98">
        <f t="shared" si="3"/>
        <v>0</v>
      </c>
    </row>
    <row r="101" spans="1:7" ht="30">
      <c r="A101" s="102" t="s">
        <v>288</v>
      </c>
      <c r="B101" s="89" t="s">
        <v>233</v>
      </c>
      <c r="C101" s="90" t="s">
        <v>289</v>
      </c>
      <c r="D101" s="167">
        <v>0</v>
      </c>
      <c r="E101" s="156">
        <v>0</v>
      </c>
      <c r="F101" s="167">
        <v>2</v>
      </c>
      <c r="G101" s="98">
        <f t="shared" si="3"/>
        <v>2</v>
      </c>
    </row>
    <row r="102" spans="1:7">
      <c r="A102" s="96" t="s">
        <v>302</v>
      </c>
      <c r="B102" s="103"/>
      <c r="C102" s="104"/>
      <c r="D102" s="167"/>
      <c r="E102" s="156"/>
      <c r="F102" s="156"/>
      <c r="G102" s="98"/>
    </row>
    <row r="103" spans="1:7">
      <c r="A103" s="102">
        <v>5.0999999999999996</v>
      </c>
      <c r="B103" s="89" t="s">
        <v>228</v>
      </c>
      <c r="C103" s="90" t="s">
        <v>258</v>
      </c>
      <c r="D103" s="167">
        <v>3360000</v>
      </c>
      <c r="E103" s="156">
        <v>0</v>
      </c>
      <c r="F103" s="156">
        <v>0</v>
      </c>
      <c r="G103" s="98">
        <f t="shared" si="3"/>
        <v>3360000</v>
      </c>
    </row>
    <row r="104" spans="1:7">
      <c r="A104" s="102" t="s">
        <v>244</v>
      </c>
      <c r="B104" s="89" t="s">
        <v>233</v>
      </c>
      <c r="C104" s="90" t="s">
        <v>245</v>
      </c>
      <c r="D104" s="167">
        <f>21+2+4</f>
        <v>27</v>
      </c>
      <c r="E104" s="156">
        <v>0</v>
      </c>
      <c r="F104" s="156">
        <v>0</v>
      </c>
      <c r="G104" s="98">
        <f t="shared" si="3"/>
        <v>27</v>
      </c>
    </row>
    <row r="105" spans="1:7">
      <c r="A105" s="96" t="s">
        <v>303</v>
      </c>
      <c r="B105" s="103"/>
      <c r="C105" s="104"/>
      <c r="D105" s="156"/>
      <c r="E105" s="156"/>
      <c r="F105" s="156"/>
      <c r="G105" s="98"/>
    </row>
    <row r="106" spans="1:7">
      <c r="A106" s="102">
        <v>6.1</v>
      </c>
      <c r="B106" s="89" t="s">
        <v>228</v>
      </c>
      <c r="C106" s="90" t="s">
        <v>230</v>
      </c>
      <c r="D106" s="155">
        <f>3+2+1</f>
        <v>6</v>
      </c>
      <c r="E106" s="156">
        <v>0</v>
      </c>
      <c r="F106" s="166">
        <v>1</v>
      </c>
      <c r="G106" s="98">
        <f t="shared" si="3"/>
        <v>7</v>
      </c>
    </row>
    <row r="107" spans="1:7">
      <c r="A107" s="102">
        <v>6.2</v>
      </c>
      <c r="B107" s="89" t="s">
        <v>228</v>
      </c>
      <c r="C107" s="90" t="s">
        <v>231</v>
      </c>
      <c r="D107" s="167">
        <f>1+1+1+1</f>
        <v>4</v>
      </c>
      <c r="E107" s="156">
        <v>0</v>
      </c>
      <c r="F107" s="156">
        <v>0</v>
      </c>
      <c r="G107" s="98">
        <f t="shared" si="3"/>
        <v>4</v>
      </c>
    </row>
    <row r="108" spans="1:7" ht="30">
      <c r="A108" s="102" t="s">
        <v>319</v>
      </c>
      <c r="B108" s="89" t="s">
        <v>233</v>
      </c>
      <c r="C108" s="90" t="s">
        <v>320</v>
      </c>
      <c r="D108" s="156">
        <f>118+75+75</f>
        <v>268</v>
      </c>
      <c r="E108" s="156">
        <v>0</v>
      </c>
      <c r="F108" s="167">
        <f>89+250</f>
        <v>339</v>
      </c>
      <c r="G108" s="98">
        <f t="shared" si="3"/>
        <v>607</v>
      </c>
    </row>
    <row r="109" spans="1:7" ht="30">
      <c r="A109" s="102" t="s">
        <v>266</v>
      </c>
      <c r="B109" s="89" t="s">
        <v>233</v>
      </c>
      <c r="C109" s="90" t="s">
        <v>267</v>
      </c>
      <c r="D109" s="156">
        <f>21+6</f>
        <v>27</v>
      </c>
      <c r="E109" s="156">
        <v>0</v>
      </c>
      <c r="F109" s="156">
        <v>1</v>
      </c>
      <c r="G109" s="98">
        <f t="shared" si="3"/>
        <v>28</v>
      </c>
    </row>
    <row r="110" spans="1:7" ht="30">
      <c r="A110" s="102" t="s">
        <v>310</v>
      </c>
      <c r="B110" s="89" t="s">
        <v>233</v>
      </c>
      <c r="C110" s="90" t="s">
        <v>311</v>
      </c>
      <c r="D110" s="156">
        <v>1</v>
      </c>
      <c r="E110" s="156">
        <v>0</v>
      </c>
      <c r="F110" s="167">
        <v>0</v>
      </c>
      <c r="G110" s="98">
        <f t="shared" si="3"/>
        <v>1</v>
      </c>
    </row>
    <row r="111" spans="1:7" ht="30">
      <c r="A111" s="102" t="s">
        <v>237</v>
      </c>
      <c r="B111" s="89" t="s">
        <v>233</v>
      </c>
      <c r="C111" s="90" t="s">
        <v>238</v>
      </c>
      <c r="D111" s="167">
        <v>3</v>
      </c>
      <c r="E111" s="156">
        <v>0</v>
      </c>
      <c r="F111" s="156">
        <v>0</v>
      </c>
      <c r="G111" s="98">
        <f t="shared" si="3"/>
        <v>3</v>
      </c>
    </row>
    <row r="112" spans="1:7" ht="30">
      <c r="A112" s="89" t="s">
        <v>321</v>
      </c>
      <c r="B112" s="89" t="s">
        <v>233</v>
      </c>
      <c r="C112" s="90" t="s">
        <v>322</v>
      </c>
      <c r="D112" s="167">
        <v>1</v>
      </c>
      <c r="E112" s="156">
        <v>0</v>
      </c>
      <c r="F112" s="156">
        <f>1+1</f>
        <v>2</v>
      </c>
      <c r="G112" s="98">
        <f t="shared" si="3"/>
        <v>3</v>
      </c>
    </row>
    <row r="113" spans="1:7" ht="30">
      <c r="A113" s="89" t="s">
        <v>359</v>
      </c>
      <c r="B113" s="89" t="s">
        <v>233</v>
      </c>
      <c r="C113" s="90" t="s">
        <v>360</v>
      </c>
      <c r="D113" s="167">
        <v>5</v>
      </c>
      <c r="E113" s="156">
        <v>0</v>
      </c>
      <c r="F113" s="156">
        <f>1+1</f>
        <v>2</v>
      </c>
      <c r="G113" s="98">
        <f t="shared" si="3"/>
        <v>7</v>
      </c>
    </row>
    <row r="114" spans="1:7" ht="30">
      <c r="A114" s="89" t="s">
        <v>239</v>
      </c>
      <c r="B114" s="89" t="s">
        <v>233</v>
      </c>
      <c r="C114" s="90" t="s">
        <v>240</v>
      </c>
      <c r="D114" s="167">
        <v>0</v>
      </c>
      <c r="E114" s="156">
        <v>0</v>
      </c>
      <c r="F114" s="167">
        <v>1</v>
      </c>
      <c r="G114" s="98">
        <f t="shared" si="3"/>
        <v>1</v>
      </c>
    </row>
    <row r="115" spans="1:7">
      <c r="A115" s="103" t="s">
        <v>374</v>
      </c>
      <c r="B115" s="103"/>
      <c r="C115" s="104"/>
      <c r="D115" s="97"/>
      <c r="E115" s="156"/>
      <c r="F115" s="167"/>
      <c r="G115" s="98"/>
    </row>
    <row r="116" spans="1:7">
      <c r="A116" s="89" t="s">
        <v>349</v>
      </c>
      <c r="B116" s="89" t="s">
        <v>233</v>
      </c>
      <c r="C116" s="90" t="s">
        <v>350</v>
      </c>
      <c r="D116" s="99">
        <f>2+1</f>
        <v>3</v>
      </c>
      <c r="E116" s="156">
        <v>0</v>
      </c>
      <c r="F116" s="167">
        <v>0</v>
      </c>
      <c r="G116" s="98">
        <f t="shared" si="3"/>
        <v>3</v>
      </c>
    </row>
    <row r="117" spans="1:7" ht="30">
      <c r="A117" s="89" t="s">
        <v>361</v>
      </c>
      <c r="B117" s="89" t="s">
        <v>233</v>
      </c>
      <c r="C117" s="90" t="s">
        <v>362</v>
      </c>
      <c r="D117" s="99">
        <v>0</v>
      </c>
      <c r="E117" s="156">
        <v>0</v>
      </c>
      <c r="F117" s="99">
        <v>1</v>
      </c>
      <c r="G117" s="98">
        <f t="shared" si="3"/>
        <v>1</v>
      </c>
    </row>
    <row r="118" spans="1:7" ht="30">
      <c r="A118" s="89" t="s">
        <v>370</v>
      </c>
      <c r="B118" s="89" t="s">
        <v>233</v>
      </c>
      <c r="C118" s="90" t="s">
        <v>371</v>
      </c>
      <c r="D118" s="99">
        <v>0</v>
      </c>
      <c r="E118" s="156">
        <v>0</v>
      </c>
      <c r="F118" s="99">
        <v>2</v>
      </c>
      <c r="G118" s="98">
        <f t="shared" si="3"/>
        <v>2</v>
      </c>
    </row>
    <row r="119" spans="1:7" ht="45">
      <c r="A119" s="107" t="s">
        <v>372</v>
      </c>
      <c r="B119" s="107" t="s">
        <v>233</v>
      </c>
      <c r="C119" s="108" t="s">
        <v>373</v>
      </c>
      <c r="D119" s="178">
        <v>0</v>
      </c>
      <c r="E119" s="178">
        <v>0</v>
      </c>
      <c r="F119" s="178">
        <v>0</v>
      </c>
      <c r="G119" s="101">
        <f t="shared" ref="G119" si="4">SUM(D119:F119)</f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34BF48-C571-44CC-B393-07933A03E1B2}"/>
</file>

<file path=customXml/itemProps2.xml><?xml version="1.0" encoding="utf-8"?>
<ds:datastoreItem xmlns:ds="http://schemas.openxmlformats.org/officeDocument/2006/customXml" ds:itemID="{041CABD5-0CDB-4099-AEB6-E2C6C61754A2}"/>
</file>

<file path=customXml/itemProps3.xml><?xml version="1.0" encoding="utf-8"?>
<ds:datastoreItem xmlns:ds="http://schemas.openxmlformats.org/officeDocument/2006/customXml" ds:itemID="{1409B365-9D22-4E68-8627-34D99DA39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2019-04-10T06:08:10Z</dcterms:created>
  <dcterms:modified xsi:type="dcterms:W3CDTF">2023-05-19T02:14:23Z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2023-05-19T02:13:42Z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a3079fee-f105-4177-889a-2b95476d4e30</vt:lpwstr>
  </property>
  <property fmtid="{D5CDD505-2E9C-101B-9397-08002B2CF9AE}" pid="24" name="MSIP_Label_817d4574-7375-4d17-b29c-6e4c6df0fcb0_ContentBits">
    <vt:lpwstr>2</vt:lpwstr>
  </property>
</Properties>
</file>