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21ECBB43-F7A6-1146-83A9-B084CB0E5422}" xr6:coauthVersionLast="47" xr6:coauthVersionMax="47" xr10:uidLastSave="{2D59272C-F1FB-47D4-BFA3-20A2029E3093}"/>
  <bookViews>
    <workbookView xWindow="380" yWindow="3120" windowWidth="28600" windowHeight="13680" firstSheet="5" activeTab="5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2" sheetId="5" r:id="rId5"/>
    <sheet name="2019-2022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6" l="1"/>
  <c r="G54" i="6"/>
  <c r="G55" i="6"/>
  <c r="G56" i="6"/>
  <c r="G57" i="6"/>
  <c r="G58" i="6"/>
  <c r="G60" i="6"/>
  <c r="G61" i="6"/>
  <c r="G62" i="6"/>
  <c r="D58" i="6"/>
  <c r="D56" i="6"/>
  <c r="D55" i="6"/>
  <c r="D46" i="6"/>
  <c r="G46" i="6" s="1"/>
  <c r="D61" i="6"/>
  <c r="D41" i="6"/>
  <c r="G41" i="6" s="1"/>
  <c r="D36" i="6"/>
  <c r="G36" i="6" s="1"/>
  <c r="D62" i="6"/>
  <c r="D54" i="6"/>
  <c r="D40" i="6"/>
  <c r="G40" i="6" s="1"/>
  <c r="D64" i="6"/>
  <c r="G64" i="6" s="1"/>
  <c r="G52" i="6"/>
  <c r="G50" i="6"/>
  <c r="G49" i="6"/>
  <c r="G48" i="6"/>
  <c r="G47" i="6"/>
  <c r="G45" i="6"/>
  <c r="G43" i="6"/>
  <c r="G42" i="6"/>
  <c r="G38" i="6"/>
  <c r="G37" i="6"/>
  <c r="G35" i="6"/>
  <c r="G28" i="6"/>
  <c r="G27" i="6"/>
  <c r="G25" i="6"/>
  <c r="G23" i="6"/>
  <c r="G22" i="6"/>
  <c r="G20" i="6"/>
  <c r="G15" i="6"/>
  <c r="G14" i="6"/>
  <c r="E13" i="6"/>
  <c r="G13" i="6" s="1"/>
  <c r="E11" i="6"/>
  <c r="G11" i="6" s="1"/>
  <c r="G9" i="6"/>
  <c r="G8" i="6"/>
  <c r="G6" i="6"/>
  <c r="E5" i="6"/>
  <c r="G5" i="6" s="1"/>
  <c r="G28" i="3" l="1"/>
  <c r="G27" i="3"/>
  <c r="G25" i="3"/>
  <c r="G23" i="3"/>
  <c r="G22" i="3"/>
  <c r="G20" i="3"/>
  <c r="G6" i="3"/>
  <c r="G8" i="3"/>
  <c r="G9" i="3"/>
  <c r="E11" i="3"/>
  <c r="G11" i="3" s="1"/>
  <c r="E13" i="3"/>
  <c r="G13" i="3"/>
  <c r="G14" i="3"/>
  <c r="G15" i="3"/>
  <c r="E5" i="3"/>
  <c r="G5" i="3" s="1"/>
</calcChain>
</file>

<file path=xl/sharedStrings.xml><?xml version="1.0" encoding="utf-8"?>
<sst xmlns="http://schemas.openxmlformats.org/spreadsheetml/2006/main" count="592" uniqueCount="228">
  <si>
    <t>GEORGIA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</si>
  <si>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</si>
  <si>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</si>
  <si>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</si>
  <si>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</si>
  <si>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</si>
  <si>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</si>
  <si>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</si>
  <si>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</si>
  <si>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</si>
  <si>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</si>
  <si>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</si>
  <si>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</si>
  <si>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</si>
  <si>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</si>
  <si>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</si>
  <si>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</si>
  <si>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</si>
  <si>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</si>
  <si>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</si>
  <si>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</si>
  <si>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</si>
  <si>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</si>
  <si>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</si>
  <si>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</si>
  <si>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</si>
  <si>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</si>
  <si>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</si>
  <si>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</si>
  <si>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</si>
  <si>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</si>
  <si>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</si>
  <si>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</si>
  <si>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</si>
  <si>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</si>
  <si>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</si>
  <si>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</si>
  <si>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</si>
  <si>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</si>
  <si>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</si>
  <si>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</si>
  <si>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</si>
  <si>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</si>
  <si>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</si>
  <si>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</si>
  <si>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</si>
  <si>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</si>
  <si>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</si>
  <si>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</si>
  <si>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</si>
  <si>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</si>
  <si>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</si>
  <si>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</si>
  <si>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</si>
  <si>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</si>
  <si>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</si>
  <si>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</si>
  <si>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</si>
  <si>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</si>
  <si>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</si>
  <si>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</si>
  <si>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</si>
  <si>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</si>
  <si>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</si>
  <si>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</si>
  <si>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</si>
  <si>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</si>
  <si>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</si>
  <si>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</si>
  <si>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</si>
  <si>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</si>
  <si>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</si>
  <si>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</si>
  <si>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</si>
  <si>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</si>
  <si>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</si>
  <si>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</si>
  <si>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</si>
  <si>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</si>
  <si>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</si>
  <si>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</si>
  <si>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</si>
  <si>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</si>
  <si>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</si>
  <si>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</si>
  <si>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</si>
  <si>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Growth Recovery Support Program</t>
  </si>
  <si>
    <t>Georgia</t>
  </si>
  <si>
    <t>Program</t>
  </si>
  <si>
    <t>S</t>
  </si>
  <si>
    <t>ADF</t>
  </si>
  <si>
    <t>No</t>
  </si>
  <si>
    <t>Emergency Asstistance for Post Conflict Recovery</t>
  </si>
  <si>
    <t>Social Services Delivery Program</t>
  </si>
  <si>
    <t>OCR</t>
  </si>
  <si>
    <t>Municipal Services Development Project</t>
  </si>
  <si>
    <t>41198-013</t>
  </si>
  <si>
    <t>Project</t>
  </si>
  <si>
    <t>Yes</t>
  </si>
  <si>
    <t>2534 (SF)</t>
  </si>
  <si>
    <t>Municipal Services Development Project – Phase 2</t>
  </si>
  <si>
    <t>43171-013</t>
  </si>
  <si>
    <t>Road Corridor Investment Program–Tranche 2</t>
  </si>
  <si>
    <t>MFF/ project</t>
  </si>
  <si>
    <t>7260/2344 &amp; 7315/2690</t>
  </si>
  <si>
    <t>Bank of Georgia</t>
  </si>
  <si>
    <t>41920 &amp; 44923</t>
  </si>
  <si>
    <t>Loan</t>
  </si>
  <si>
    <t>NS</t>
  </si>
  <si>
    <t>3190/3191,3282/3283,3417/3418</t>
  </si>
  <si>
    <t>Improving Domestic Resource Mobilization for Inclusive Growth Program</t>
  </si>
  <si>
    <t>48044-001/48044-004 / 48044-005</t>
  </si>
  <si>
    <t>Program loan</t>
  </si>
  <si>
    <t>Concessional OCR, Regular OCR</t>
  </si>
  <si>
    <t>Promoting Financial Sector Growth and Service Diversity (TBC Bank)</t>
  </si>
  <si>
    <t>46925-014</t>
  </si>
  <si>
    <t>NA</t>
  </si>
  <si>
    <t>Regular OCR</t>
  </si>
  <si>
    <t>Regional Power Transmission Enhancement Project</t>
  </si>
  <si>
    <t>44183-013</t>
  </si>
  <si>
    <t xml:space="preserve">Project </t>
  </si>
  <si>
    <t>COL</t>
  </si>
  <si>
    <t>-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</si>
  <si>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</si>
  <si>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</si>
  <si>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</si>
  <si>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</si>
  <si>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</si>
  <si>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</si>
  <si>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</si>
  <si>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</si>
  <si>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</si>
  <si>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</si>
  <si>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</si>
  <si>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</si>
  <si>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</si>
  <si>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</si>
  <si>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</si>
  <si>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TBC Bank Financial Inclusion for Micro and Small Business Growth</t>
  </si>
  <si>
    <t>RFI</t>
  </si>
  <si>
    <t>Jobs generated (number)</t>
  </si>
  <si>
    <t>People benefiting from increased rural investment (number)</t>
  </si>
  <si>
    <t>Entities with improved management functions and financial stability (number) </t>
  </si>
  <si>
    <t>2.1.1</t>
  </si>
  <si>
    <t>TI</t>
  </si>
  <si>
    <t>Women enrolled in TVET and other job training (number) </t>
  </si>
  <si>
    <t>6.2.1</t>
  </si>
  <si>
    <t>Service delivery standards adopted and/or supported in implementation by government and/or private entities (number)</t>
  </si>
  <si>
    <t>Credo Microfinance Organization Financial Inclusion for Micro and Small Enterprise Growth</t>
  </si>
  <si>
    <t>Entities with improved service delivery (number) </t>
  </si>
  <si>
    <t>1.2.2</t>
  </si>
  <si>
    <t>Models for business development and financing established or improved (number)</t>
  </si>
  <si>
    <t>2.1.3</t>
  </si>
  <si>
    <t>Women-owned or -led SME loan accounts opened or women-owned or -led SME end borrowers reached (number)</t>
  </si>
  <si>
    <t>C. Technical assistance</t>
  </si>
  <si>
    <t>2020 Development Effectiveness Review</t>
  </si>
  <si>
    <t>https://www.adb.org/documents/development-effectiveness-review-2020-report</t>
  </si>
  <si>
    <t>Finca Bank Georgia Financial Inclusion for Micro and Small Business Growth</t>
  </si>
  <si>
    <t>2.1.2</t>
  </si>
  <si>
    <t>Women opening new accounts (number) </t>
  </si>
  <si>
    <t>Development of Public–Private Partnerships</t>
  </si>
  <si>
    <t>6.1.2</t>
  </si>
  <si>
    <t>Measures supported in implementation to improve capacity of public organizations to promote the private sector and finance sector (number)</t>
  </si>
  <si>
    <t>Livable Urban Areas: Integrated Urban Plans for Balanced Regional Development</t>
  </si>
  <si>
    <t>2.3.2</t>
  </si>
  <si>
    <t>Measures on gender equality supported in implementation (number)</t>
  </si>
  <si>
    <t>6.1.1</t>
  </si>
  <si>
    <t>Government officials with increased capacity to design, implement, monitor, and evaluate relevant measures (number)</t>
  </si>
  <si>
    <t>Strengthening Domestic Resource Mobilization</t>
  </si>
  <si>
    <t>1.1.3</t>
  </si>
  <si>
    <t>Social protection schemes established or improved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</si>
  <si>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</si>
  <si>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</si>
  <si>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</si>
  <si>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</si>
  <si>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</si>
  <si>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</si>
  <si>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</si>
  <si>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</si>
  <si>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5: Promoting Rural Development and Food Security</t>
  </si>
  <si>
    <t>OP 6: Strengthening Governance and Institutional Capacity</t>
  </si>
  <si>
    <t>2022 Development Effectiveness Review</t>
  </si>
  <si>
    <t>https://www.adb.org/documents/development-effectiveness-review-2022-report</t>
  </si>
  <si>
    <t>COVID-19 Active Response and Expenditure Support Program in Georgia</t>
  </si>
  <si>
    <t>People benefiting from improved health services, education services, or social protection (number)</t>
  </si>
  <si>
    <t>1.1.2</t>
  </si>
  <si>
    <t>Health services established or improved (number) </t>
  </si>
  <si>
    <t>Road Corridor Investment Program (Multitranche Financing Facility and Tranche 3)</t>
  </si>
  <si>
    <t>7.1.1</t>
  </si>
  <si>
    <t>Transport and ICT connectivity assets established or improved (number)</t>
  </si>
  <si>
    <t>Road Corridor Investment Program, Tranche 1</t>
  </si>
  <si>
    <t>Sustainable Urban Transport Investment Program (Tranche 1)</t>
  </si>
  <si>
    <t>Skilled jobs for women generated (number) </t>
  </si>
  <si>
    <t>People with strengthened climate and disaster resilience (number)</t>
  </si>
  <si>
    <t>Zones with improved urban environment, climate resilience, and disaster risk management (number) </t>
  </si>
  <si>
    <t>2.2.3</t>
  </si>
  <si>
    <t>Solutions to prevent or address gender-based violence implemented (number) </t>
  </si>
  <si>
    <t>2.4.1</t>
  </si>
  <si>
    <t>Time-saving or gender-responsive infrastructure assets and/or services established or improved (number)</t>
  </si>
  <si>
    <t>3.1.5</t>
  </si>
  <si>
    <t>Low-carbon solutions promoted and implemented (number) </t>
  </si>
  <si>
    <t>3.2.5</t>
  </si>
  <si>
    <t>New and existing infrastructure assets made climate and disaster resilient (number)</t>
  </si>
  <si>
    <t>4.1.1</t>
  </si>
  <si>
    <t>Service providers with improved performance (number)</t>
  </si>
  <si>
    <t>4.1.2</t>
  </si>
  <si>
    <t>Urban infrastructure assets established or improved (number)</t>
  </si>
  <si>
    <t>4.2.1</t>
  </si>
  <si>
    <t>Measures to improve regulatory, legal, and institutional environment for better planning supported in implementation (number)</t>
  </si>
  <si>
    <t>4.3.1</t>
  </si>
  <si>
    <t>Solutions to enhance urban environment implemented (number)</t>
  </si>
  <si>
    <t>Sustainable Urban Transport Investment Program (Tranche 2)</t>
  </si>
  <si>
    <t>Women represented in decision-making structures and processes (number) </t>
  </si>
  <si>
    <t>3.1.1</t>
  </si>
  <si>
    <t>Additional climate finance mobilized ($) </t>
  </si>
  <si>
    <t>Sustainable Urban Transport Investment Program (Tranche 3)</t>
  </si>
  <si>
    <t>Sustainable Urban Transport Investment Program (Tranche 4)</t>
  </si>
  <si>
    <t>3.3.4</t>
  </si>
  <si>
    <t>Solutions to conserve, restore, and/or enhance terrestrial, coastal, and marine areas implemented (number) </t>
  </si>
  <si>
    <t>Sustainable Urban Transport Investment Program (Tranche 5 and Multitranche Financing Facility)</t>
  </si>
  <si>
    <t>People benefiting from improved services in urban areas (number)</t>
  </si>
  <si>
    <t>Entities with improved urban planning and financial sustainability (number)</t>
  </si>
  <si>
    <t>3.3.2</t>
  </si>
  <si>
    <t>Solutions to enhance pollution control and resource efficiency implemented (number) </t>
  </si>
  <si>
    <t>No OP results in 2021</t>
  </si>
  <si>
    <t>OP 3: Tackilng Climate Change, Building Climate and Disaster Resilience, and Enhancing Environmental Sustainability</t>
  </si>
  <si>
    <t>OP 4:  Making Cities More Livable</t>
  </si>
  <si>
    <t>OP 7: Fostering Regional Cooperation and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</si>
</sst>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9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  <font>
      <sz val="10"/>
      <color rgb="FF000000"/>
      <name val="Calibri"/>
      <family val="2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7" fontId="4" fillId="0" borderId="1" xfId="1" applyNumberFormat="1" applyFont="1" applyFill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8" fontId="8" fillId="0" borderId="1" xfId="2" applyNumberFormat="1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/>
    </xf>
    <xf numFmtId="168" fontId="8" fillId="0" borderId="1" xfId="2" applyNumberFormat="1" applyFont="1" applyFill="1" applyBorder="1" applyAlignment="1">
      <alignment horizontal="center" vertical="top"/>
    </xf>
    <xf numFmtId="3" fontId="6" fillId="0" borderId="1" xfId="1" applyNumberFormat="1" applyFont="1" applyFill="1" applyBorder="1"/>
    <xf numFmtId="37" fontId="4" fillId="0" borderId="1" xfId="1" applyNumberFormat="1" applyFont="1" applyFill="1" applyBorder="1"/>
    <xf numFmtId="167" fontId="4" fillId="0" borderId="1" xfId="0" applyNumberFormat="1" applyFont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/>
    <xf numFmtId="0" fontId="6" fillId="3" borderId="1" xfId="2" applyFont="1" applyFill="1" applyBorder="1" applyAlignment="1">
      <alignment horizontal="right" wrapText="1"/>
    </xf>
    <xf numFmtId="0" fontId="6" fillId="3" borderId="1" xfId="2" applyFont="1" applyFill="1" applyBorder="1" applyAlignment="1">
      <alignment horizontal="center" wrapText="1"/>
    </xf>
    <xf numFmtId="15" fontId="6" fillId="0" borderId="1" xfId="3" applyNumberFormat="1" applyFont="1" applyBorder="1" applyAlignment="1">
      <alignment horizontal="center"/>
    </xf>
    <xf numFmtId="168" fontId="6" fillId="0" borderId="1" xfId="3" applyNumberFormat="1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69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/>
    <xf numFmtId="0" fontId="6" fillId="0" borderId="1" xfId="0" applyFont="1" applyBorder="1" applyAlignment="1">
      <alignment horizontal="right"/>
    </xf>
    <xf numFmtId="168" fontId="6" fillId="0" borderId="1" xfId="0" applyNumberFormat="1" applyFont="1" applyBorder="1" applyAlignment="1">
      <alignment horizontal="center"/>
    </xf>
    <xf numFmtId="170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70" fontId="4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4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5" applyFont="1"/>
    <xf numFmtId="0" fontId="16" fillId="0" borderId="0" xfId="5" applyFont="1" applyAlignment="1">
      <alignment wrapText="1"/>
    </xf>
    <xf numFmtId="165" fontId="16" fillId="0" borderId="0" xfId="6" applyNumberFormat="1" applyFont="1"/>
    <xf numFmtId="0" fontId="2" fillId="0" borderId="0" xfId="5"/>
    <xf numFmtId="0" fontId="17" fillId="0" borderId="0" xfId="5" applyFont="1" applyAlignment="1">
      <alignment vertical="center"/>
    </xf>
    <xf numFmtId="0" fontId="17" fillId="0" borderId="0" xfId="5" applyFont="1"/>
    <xf numFmtId="0" fontId="15" fillId="0" borderId="0" xfId="5" applyFont="1"/>
    <xf numFmtId="0" fontId="19" fillId="0" borderId="0" xfId="5" applyFont="1"/>
    <xf numFmtId="165" fontId="0" fillId="0" borderId="0" xfId="6" applyNumberFormat="1" applyFont="1"/>
    <xf numFmtId="0" fontId="20" fillId="0" borderId="0" xfId="0" applyFont="1"/>
    <xf numFmtId="0" fontId="21" fillId="0" borderId="0" xfId="4" applyFont="1" applyFill="1"/>
    <xf numFmtId="0" fontId="16" fillId="13" borderId="0" xfId="5" applyFont="1" applyFill="1" applyAlignment="1">
      <alignment horizontal="center" vertical="top"/>
    </xf>
    <xf numFmtId="0" fontId="16" fillId="13" borderId="0" xfId="5" applyFont="1" applyFill="1" applyAlignment="1">
      <alignment horizontal="center" vertical="top" wrapText="1"/>
    </xf>
    <xf numFmtId="165" fontId="16" fillId="13" borderId="0" xfId="6" applyNumberFormat="1" applyFont="1" applyFill="1" applyBorder="1" applyAlignment="1">
      <alignment horizontal="center" vertical="top"/>
    </xf>
    <xf numFmtId="0" fontId="17" fillId="14" borderId="0" xfId="5" applyFont="1" applyFill="1" applyAlignment="1">
      <alignment horizontal="left" vertical="top"/>
    </xf>
    <xf numFmtId="0" fontId="17" fillId="14" borderId="0" xfId="5" quotePrefix="1" applyFont="1" applyFill="1" applyAlignment="1">
      <alignment horizontal="right" vertical="top" wrapText="1"/>
    </xf>
    <xf numFmtId="165" fontId="17" fillId="14" borderId="0" xfId="6" quotePrefix="1" applyNumberFormat="1" applyFont="1" applyFill="1" applyBorder="1" applyAlignment="1">
      <alignment horizontal="right" vertical="top"/>
    </xf>
    <xf numFmtId="0" fontId="17" fillId="0" borderId="0" xfId="5" applyFont="1" applyAlignment="1">
      <alignment horizontal="left" vertical="top"/>
    </xf>
    <xf numFmtId="0" fontId="17" fillId="0" borderId="0" xfId="5" quotePrefix="1" applyFont="1" applyAlignment="1">
      <alignment horizontal="right" vertical="top" wrapText="1"/>
    </xf>
    <xf numFmtId="165" fontId="17" fillId="0" borderId="0" xfId="6" quotePrefix="1" applyNumberFormat="1" applyFont="1" applyBorder="1" applyAlignment="1">
      <alignment horizontal="right" vertical="top"/>
    </xf>
    <xf numFmtId="0" fontId="18" fillId="0" borderId="0" xfId="5" applyFont="1" applyAlignment="1">
      <alignment horizontal="left" vertical="top"/>
    </xf>
    <xf numFmtId="0" fontId="18" fillId="0" borderId="0" xfId="5" quotePrefix="1" applyFont="1" applyAlignment="1">
      <alignment vertical="top" wrapText="1"/>
    </xf>
    <xf numFmtId="165" fontId="18" fillId="0" borderId="0" xfId="6" quotePrefix="1" applyNumberFormat="1" applyFont="1" applyBorder="1" applyAlignment="1">
      <alignment vertical="top"/>
    </xf>
    <xf numFmtId="0" fontId="16" fillId="0" borderId="0" xfId="5" applyFont="1" applyAlignment="1">
      <alignment horizontal="left" vertical="top"/>
    </xf>
    <xf numFmtId="0" fontId="16" fillId="0" borderId="0" xfId="5" quotePrefix="1" applyFont="1" applyAlignment="1">
      <alignment vertical="top" wrapText="1"/>
    </xf>
    <xf numFmtId="165" fontId="16" fillId="0" borderId="0" xfId="6" quotePrefix="1" applyNumberFormat="1" applyFont="1" applyBorder="1" applyAlignment="1">
      <alignment vertical="top"/>
    </xf>
    <xf numFmtId="0" fontId="22" fillId="13" borderId="2" xfId="5" applyFont="1" applyFill="1" applyBorder="1" applyAlignment="1">
      <alignment horizontal="center" vertical="top"/>
    </xf>
    <xf numFmtId="0" fontId="22" fillId="13" borderId="3" xfId="5" applyFont="1" applyFill="1" applyBorder="1" applyAlignment="1">
      <alignment horizontal="center" vertical="top"/>
    </xf>
    <xf numFmtId="165" fontId="22" fillId="13" borderId="4" xfId="1" applyNumberFormat="1" applyFont="1" applyFill="1" applyBorder="1" applyAlignment="1">
      <alignment horizontal="center" vertical="top"/>
    </xf>
    <xf numFmtId="0" fontId="23" fillId="0" borderId="5" xfId="5" quotePrefix="1" applyFont="1" applyBorder="1" applyAlignment="1">
      <alignment horizontal="left" vertical="top"/>
    </xf>
    <xf numFmtId="165" fontId="16" fillId="15" borderId="6" xfId="1" applyNumberFormat="1" applyFont="1" applyFill="1" applyBorder="1" applyAlignment="1">
      <alignment horizontal="right" vertical="top" wrapText="1"/>
    </xf>
    <xf numFmtId="165" fontId="23" fillId="0" borderId="0" xfId="1" quotePrefix="1" applyNumberFormat="1" applyFont="1" applyBorder="1" applyAlignment="1">
      <alignment horizontal="right" vertical="top"/>
    </xf>
    <xf numFmtId="165" fontId="23" fillId="0" borderId="0" xfId="1" applyNumberFormat="1" applyFont="1" applyBorder="1" applyAlignment="1">
      <alignment horizontal="left" vertical="top"/>
    </xf>
    <xf numFmtId="165" fontId="23" fillId="15" borderId="6" xfId="1" applyNumberFormat="1" applyFont="1" applyFill="1" applyBorder="1" applyAlignment="1">
      <alignment vertical="top" wrapText="1"/>
    </xf>
    <xf numFmtId="165" fontId="16" fillId="0" borderId="0" xfId="1" applyNumberFormat="1" applyFont="1" applyBorder="1" applyAlignment="1">
      <alignment vertical="top"/>
    </xf>
    <xf numFmtId="165" fontId="16" fillId="0" borderId="0" xfId="1" quotePrefix="1" applyNumberFormat="1" applyFont="1" applyBorder="1" applyAlignment="1">
      <alignment horizontal="right" vertical="top"/>
    </xf>
    <xf numFmtId="165" fontId="2" fillId="0" borderId="0" xfId="1" applyNumberFormat="1" applyFont="1"/>
    <xf numFmtId="165" fontId="22" fillId="13" borderId="3" xfId="1" applyNumberFormat="1" applyFont="1" applyFill="1" applyBorder="1" applyAlignment="1">
      <alignment horizontal="center" vertical="top"/>
    </xf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vertical="top" wrapText="1"/>
    </xf>
    <xf numFmtId="0" fontId="16" fillId="0" borderId="0" xfId="5" applyFont="1" applyAlignment="1">
      <alignment vertical="top" wrapText="1"/>
    </xf>
    <xf numFmtId="165" fontId="0" fillId="0" borderId="0" xfId="6" applyNumberFormat="1" applyFont="1" applyBorder="1"/>
    <xf numFmtId="165" fontId="18" fillId="0" borderId="0" xfId="1" quotePrefix="1" applyNumberFormat="1" applyFont="1" applyBorder="1" applyAlignment="1">
      <alignment horizontal="right" vertical="top"/>
    </xf>
    <xf numFmtId="0" fontId="16" fillId="0" borderId="5" xfId="5" applyFont="1" applyBorder="1" applyAlignment="1">
      <alignment horizontal="left" vertical="top"/>
    </xf>
    <xf numFmtId="0" fontId="16" fillId="0" borderId="7" xfId="5" applyFont="1" applyBorder="1" applyAlignment="1">
      <alignment horizontal="left" vertical="top"/>
    </xf>
    <xf numFmtId="0" fontId="16" fillId="0" borderId="8" xfId="5" applyFont="1" applyBorder="1" applyAlignment="1">
      <alignment horizontal="left" vertical="top"/>
    </xf>
    <xf numFmtId="0" fontId="16" fillId="0" borderId="8" xfId="5" applyFont="1" applyBorder="1" applyAlignment="1">
      <alignment vertical="top" wrapText="1"/>
    </xf>
    <xf numFmtId="165" fontId="16" fillId="0" borderId="8" xfId="1" quotePrefix="1" applyNumberFormat="1" applyFont="1" applyBorder="1" applyAlignment="1">
      <alignment horizontal="right" vertical="top"/>
    </xf>
    <xf numFmtId="165" fontId="16" fillId="15" borderId="9" xfId="1" applyNumberFormat="1" applyFont="1" applyFill="1" applyBorder="1" applyAlignment="1">
      <alignment horizontal="right" vertical="top" wrapText="1"/>
    </xf>
    <xf numFmtId="0" fontId="24" fillId="0" borderId="0" xfId="4" applyFont="1" applyFill="1"/>
    <xf numFmtId="0" fontId="25" fillId="0" borderId="0" xfId="0" applyFont="1" applyAlignment="1">
      <alignment horizontal="left"/>
    </xf>
    <xf numFmtId="37" fontId="16" fillId="0" borderId="0" xfId="1" applyNumberFormat="1" applyFont="1" applyBorder="1" applyAlignment="1">
      <alignment vertical="top"/>
    </xf>
    <xf numFmtId="37" fontId="26" fillId="0" borderId="0" xfId="0" applyNumberFormat="1" applyFont="1" applyAlignment="1">
      <alignment vertical="top"/>
    </xf>
    <xf numFmtId="0" fontId="17" fillId="0" borderId="0" xfId="5" applyFont="1" applyAlignment="1">
      <alignment vertical="top" wrapText="1"/>
    </xf>
    <xf numFmtId="165" fontId="17" fillId="0" borderId="0" xfId="1" applyNumberFormat="1" applyFont="1" applyBorder="1" applyAlignment="1">
      <alignment vertical="top"/>
    </xf>
    <xf numFmtId="0" fontId="18" fillId="0" borderId="0" xfId="5" quotePrefix="1" applyFont="1" applyAlignment="1">
      <alignment horizontal="left" vertical="top"/>
    </xf>
    <xf numFmtId="0" fontId="16" fillId="0" borderId="0" xfId="5" quotePrefix="1" applyFont="1" applyAlignment="1">
      <alignment horizontal="left" vertical="top"/>
    </xf>
    <xf numFmtId="0" fontId="18" fillId="0" borderId="0" xfId="5" applyFont="1" applyAlignment="1">
      <alignment vertical="top" wrapText="1"/>
    </xf>
    <xf numFmtId="165" fontId="18" fillId="0" borderId="0" xfId="1" applyNumberFormat="1" applyFont="1" applyBorder="1" applyAlignment="1">
      <alignment vertical="top"/>
    </xf>
    <xf numFmtId="0" fontId="17" fillId="14" borderId="0" xfId="5" quotePrefix="1" applyFont="1" applyFill="1" applyAlignment="1">
      <alignment horizontal="right" vertical="top"/>
    </xf>
    <xf numFmtId="0" fontId="1" fillId="0" borderId="0" xfId="5" applyFont="1"/>
    <xf numFmtId="165" fontId="7" fillId="0" borderId="0" xfId="6" applyNumberFormat="1" applyFont="1"/>
    <xf numFmtId="165" fontId="16" fillId="0" borderId="0" xfId="1" applyNumberFormat="1" applyFont="1"/>
    <xf numFmtId="0" fontId="27" fillId="0" borderId="0" xfId="5" applyFont="1" applyAlignment="1">
      <alignment horizontal="left" vertical="center"/>
    </xf>
    <xf numFmtId="165" fontId="16" fillId="0" borderId="0" xfId="6" applyNumberFormat="1" applyFont="1" applyBorder="1" applyAlignment="1">
      <alignment vertical="top"/>
    </xf>
    <xf numFmtId="0" fontId="28" fillId="0" borderId="5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vertical="top" wrapText="1"/>
    </xf>
    <xf numFmtId="165" fontId="16" fillId="0" borderId="8" xfId="6" applyNumberFormat="1" applyFont="1" applyBorder="1" applyAlignment="1">
      <alignment vertical="top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5" fontId="1" fillId="0" borderId="0" xfId="1" applyNumberFormat="1" applyFont="1"/>
    <xf numFmtId="165" fontId="1" fillId="0" borderId="0" xfId="1" applyNumberFormat="1" applyFont="1" applyBorder="1"/>
  </cellXfs>
  <cellStyles count="7">
    <cellStyle name="Comma" xfId="1" builtinId="3"/>
    <cellStyle name="Comma 2" xfId="6" xr:uid="{63F790F9-21B4-B446-B670-D1FCBAF1E4DD}"/>
    <cellStyle name="Hyperlink" xfId="4" builtinId="8"/>
    <cellStyle name="Normal" xfId="0" builtinId="0"/>
    <cellStyle name="Normal 12" xfId="3" xr:uid="{00000000-0005-0000-0000-000003000000}"/>
    <cellStyle name="Normal 2" xfId="5" xr:uid="{B88B1247-BE4E-D448-A422-C02038D9EA68}"/>
    <cellStyle name="Normal 2 2 5" xfId="2" xr:uid="{00000000-0005-0000-0000-000004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C1FB74-81CF-E24C-8695-FA388DFE1A3A}" name="Table1367891011" displayName="Table1367891011" ref="A6:D22" totalsRowShown="0" headerRowDxfId="17" tableBorderDxfId="16">
  <tableColumns count="4">
    <tableColumn id="1" xr3:uid="{E1F2B49B-08A4-EF42-9C84-7EACA30DA989}" name="Indicator no." dataDxfId="15"/>
    <tableColumn id="5" xr3:uid="{602D36C0-EADE-7743-A0D3-EC8BCD68CB59}" name="Type" dataDxfId="14"/>
    <tableColumn id="2" xr3:uid="{22CB53F2-F4EB-9C40-A543-BAF4AB451BF4}" name="Indicator Name" dataDxfId="13"/>
    <tableColumn id="4" xr3:uid="{181D8BF7-4941-364B-A3E0-9C9C7116812F}" name="Achieved Result" dataDxfId="1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1A88CC-6F2A-BD46-ACAE-1763345E1A31}" name="Table13678910113" displayName="Table13678910113" ref="A6:D20" totalsRowShown="0" headerRowDxfId="11" tableBorderDxfId="10">
  <tableColumns count="4">
    <tableColumn id="1" xr3:uid="{72C068EA-2FDB-5247-A090-3F498613EAD1}" name="Indicator no." dataDxfId="9"/>
    <tableColumn id="5" xr3:uid="{D8E08B31-303F-0146-BABE-FEC66D5F4C21}" name="Type" dataDxfId="8"/>
    <tableColumn id="2" xr3:uid="{85ABE45A-AF47-2F4F-84E0-36CFECDAE170}" name="Indicator Name" dataDxfId="7"/>
    <tableColumn id="4" xr3:uid="{1BAB0D62-0EC2-9A48-9E79-B5178986FDDF}" name="Achieved Result" dataDxfId="6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06D3F66-9C1D-854D-A7A7-4F8DB5B949B6}" name="Table1367891011121314151617181920212223242526272829303132345" displayName="Table1367891011121314151617181920212223242526272829303132345" ref="A6:D62" totalsRowShown="0" headerRowDxfId="5" tableBorderDxfId="4">
  <tableColumns count="4">
    <tableColumn id="1" xr3:uid="{61CFCBA1-3567-3E4F-A7F9-E5E3B958E9B8}" name="Indicator no." dataDxfId="3"/>
    <tableColumn id="5" xr3:uid="{3D813E0F-42D3-5D4D-9E41-A5E79EF26080}" name="Type" dataDxfId="2"/>
    <tableColumn id="2" xr3:uid="{37B036A9-DD08-0042-AB09-9FD34BD117FC}" name="Indicator Name" dataDxfId="1"/>
    <tableColumn id="4" xr3:uid="{7B5294AB-985D-BC40-AB81-F8F52D5064D2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8"/>
  <sheetViews>
    <sheetView zoomScale="95" zoomScaleNormal="95" workbookViewId="0">
      <selection activeCell="A6" sqref="A6"/>
    </sheetView>
  </sheetViews>
  <sheetFormatPr defaultColWidth="8.875" defaultRowHeight="14.1"/>
  <cols>
    <col min="3" max="3" width="47.5" customWidth="1"/>
    <col min="4" max="4" width="11.625" customWidth="1"/>
    <col min="10" max="10" width="21.125" customWidth="1"/>
    <col min="11" max="12" width="0" hidden="1" customWidth="1"/>
    <col min="13" max="14" width="12.125" customWidth="1"/>
    <col min="15" max="15" width="15.125" customWidth="1"/>
    <col min="16" max="23" width="12.125" customWidth="1"/>
    <col min="24" max="24" width="16.125" customWidth="1"/>
    <col min="25" max="32" width="12.125" customWidth="1"/>
    <col min="33" max="78" width="15.125" customWidth="1"/>
  </cols>
  <sheetData>
    <row r="1" spans="1:77" ht="18">
      <c r="A1" s="78" t="s">
        <v>0</v>
      </c>
    </row>
    <row r="2" spans="1:77" ht="15.95">
      <c r="A2" s="76" t="s">
        <v>1</v>
      </c>
      <c r="B2" s="3"/>
      <c r="C2" s="5"/>
      <c r="D2" s="77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6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5" t="s">
        <v>3</v>
      </c>
      <c r="B4" s="71"/>
      <c r="C4" s="74"/>
      <c r="D4" s="69"/>
      <c r="E4" s="73"/>
      <c r="F4" s="69"/>
      <c r="G4" s="72"/>
      <c r="H4" s="72"/>
      <c r="I4" s="72"/>
      <c r="J4" s="72"/>
      <c r="K4" s="70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70"/>
      <c r="AC4" s="72"/>
      <c r="AD4" s="71"/>
      <c r="AE4" s="71"/>
      <c r="AF4" s="70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</row>
    <row r="5" spans="1:77">
      <c r="B5" s="64"/>
      <c r="C5" s="68"/>
      <c r="D5" s="66"/>
      <c r="E5" s="66"/>
      <c r="F5" s="66"/>
      <c r="G5" s="65"/>
      <c r="H5" s="65"/>
      <c r="I5" s="65"/>
      <c r="J5" s="65"/>
      <c r="K5" s="67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5"/>
      <c r="AD5" s="64"/>
      <c r="AE5" s="64"/>
      <c r="AF5" s="63"/>
      <c r="AG5" s="149" t="s">
        <v>4</v>
      </c>
      <c r="AH5" s="149"/>
      <c r="AI5" s="149"/>
      <c r="AJ5" s="149"/>
      <c r="AK5" s="149"/>
      <c r="AL5" s="149"/>
      <c r="AM5" s="149"/>
      <c r="AN5" s="149"/>
      <c r="AO5" s="149"/>
      <c r="AP5" s="149"/>
      <c r="AQ5" s="150" t="s">
        <v>5</v>
      </c>
      <c r="AR5" s="150"/>
      <c r="AS5" s="150"/>
      <c r="AT5" s="150"/>
      <c r="AU5" s="150"/>
      <c r="AV5" s="150"/>
      <c r="AW5" s="150"/>
      <c r="AX5" s="150"/>
      <c r="AY5" s="150"/>
      <c r="AZ5" s="150"/>
      <c r="BA5" s="151" t="s">
        <v>6</v>
      </c>
      <c r="BB5" s="151"/>
      <c r="BC5" s="151"/>
      <c r="BD5" s="151"/>
      <c r="BE5" s="151"/>
      <c r="BF5" s="151"/>
      <c r="BG5" s="151"/>
      <c r="BH5" s="151"/>
      <c r="BI5" s="152" t="s">
        <v>7</v>
      </c>
      <c r="BJ5" s="152"/>
      <c r="BK5" s="152"/>
      <c r="BL5" s="152"/>
      <c r="BM5" s="153" t="s">
        <v>8</v>
      </c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48" t="s">
        <v>9</v>
      </c>
      <c r="BY5" s="148"/>
    </row>
    <row r="6" spans="1:77" ht="72.75" customHeight="1">
      <c r="A6" s="61">
        <v>2</v>
      </c>
      <c r="B6" s="62" t="s">
        <v>10</v>
      </c>
      <c r="C6" s="61" t="s">
        <v>11</v>
      </c>
      <c r="D6" s="61" t="s">
        <v>12</v>
      </c>
      <c r="E6" s="61" t="s">
        <v>13</v>
      </c>
      <c r="F6" s="61" t="s">
        <v>14</v>
      </c>
      <c r="G6" s="61" t="s">
        <v>15</v>
      </c>
      <c r="H6" s="61" t="s">
        <v>16</v>
      </c>
      <c r="I6" s="61" t="s">
        <v>17</v>
      </c>
      <c r="J6" s="61" t="s">
        <v>18</v>
      </c>
      <c r="K6" s="60" t="s">
        <v>19</v>
      </c>
      <c r="L6" s="60" t="s">
        <v>20</v>
      </c>
      <c r="M6" s="60" t="s">
        <v>21</v>
      </c>
      <c r="N6" s="60" t="s">
        <v>22</v>
      </c>
      <c r="O6" s="60" t="s">
        <v>23</v>
      </c>
      <c r="P6" s="60" t="s">
        <v>24</v>
      </c>
      <c r="Q6" s="60" t="s">
        <v>25</v>
      </c>
      <c r="R6" s="60" t="s">
        <v>26</v>
      </c>
      <c r="S6" s="60" t="s">
        <v>27</v>
      </c>
      <c r="T6" s="59" t="s">
        <v>28</v>
      </c>
      <c r="U6" s="59" t="s">
        <v>29</v>
      </c>
      <c r="V6" s="59" t="s">
        <v>30</v>
      </c>
      <c r="W6" s="59" t="s">
        <v>31</v>
      </c>
      <c r="X6" s="59" t="s">
        <v>32</v>
      </c>
      <c r="Y6" s="59" t="s">
        <v>33</v>
      </c>
      <c r="Z6" s="59" t="s">
        <v>34</v>
      </c>
      <c r="AA6" s="59" t="s">
        <v>35</v>
      </c>
      <c r="AB6" s="59" t="s">
        <v>36</v>
      </c>
      <c r="AC6" s="59" t="s">
        <v>37</v>
      </c>
      <c r="AD6" s="59" t="s">
        <v>38</v>
      </c>
      <c r="AE6" s="59" t="s">
        <v>39</v>
      </c>
      <c r="AF6" s="58" t="s">
        <v>40</v>
      </c>
      <c r="AG6" s="57" t="s">
        <v>41</v>
      </c>
      <c r="AH6" s="57" t="s">
        <v>42</v>
      </c>
      <c r="AI6" s="57" t="s">
        <v>43</v>
      </c>
      <c r="AJ6" s="57" t="s">
        <v>44</v>
      </c>
      <c r="AK6" s="57" t="s">
        <v>45</v>
      </c>
      <c r="AL6" s="57" t="s">
        <v>46</v>
      </c>
      <c r="AM6" s="57" t="s">
        <v>47</v>
      </c>
      <c r="AN6" s="57" t="s">
        <v>48</v>
      </c>
      <c r="AO6" s="57" t="s">
        <v>49</v>
      </c>
      <c r="AP6" s="57" t="s">
        <v>50</v>
      </c>
      <c r="AQ6" s="56" t="s">
        <v>51</v>
      </c>
      <c r="AR6" s="56" t="s">
        <v>52</v>
      </c>
      <c r="AS6" s="56" t="s">
        <v>53</v>
      </c>
      <c r="AT6" s="56" t="s">
        <v>54</v>
      </c>
      <c r="AU6" s="56" t="s">
        <v>55</v>
      </c>
      <c r="AV6" s="56" t="s">
        <v>56</v>
      </c>
      <c r="AW6" s="56" t="s">
        <v>57</v>
      </c>
      <c r="AX6" s="56" t="s">
        <v>58</v>
      </c>
      <c r="AY6" s="56" t="s">
        <v>59</v>
      </c>
      <c r="AZ6" s="56" t="s">
        <v>60</v>
      </c>
      <c r="BA6" s="55" t="s">
        <v>61</v>
      </c>
      <c r="BB6" s="55" t="s">
        <v>62</v>
      </c>
      <c r="BC6" s="55" t="s">
        <v>63</v>
      </c>
      <c r="BD6" s="55" t="s">
        <v>64</v>
      </c>
      <c r="BE6" s="55" t="s">
        <v>65</v>
      </c>
      <c r="BF6" s="55" t="s">
        <v>66</v>
      </c>
      <c r="BG6" s="55" t="s">
        <v>67</v>
      </c>
      <c r="BH6" s="55" t="s">
        <v>68</v>
      </c>
      <c r="BI6" s="54" t="s">
        <v>69</v>
      </c>
      <c r="BJ6" s="54" t="s">
        <v>70</v>
      </c>
      <c r="BK6" s="54" t="s">
        <v>71</v>
      </c>
      <c r="BL6" s="54" t="s">
        <v>72</v>
      </c>
      <c r="BM6" s="53" t="s">
        <v>73</v>
      </c>
      <c r="BN6" s="53" t="s">
        <v>74</v>
      </c>
      <c r="BO6" s="53" t="s">
        <v>75</v>
      </c>
      <c r="BP6" s="53" t="s">
        <v>76</v>
      </c>
      <c r="BQ6" s="53" t="s">
        <v>77</v>
      </c>
      <c r="BR6" s="53" t="s">
        <v>78</v>
      </c>
      <c r="BS6" s="53" t="s">
        <v>79</v>
      </c>
      <c r="BT6" s="53" t="s">
        <v>80</v>
      </c>
      <c r="BU6" s="53" t="s">
        <v>81</v>
      </c>
      <c r="BV6" s="53" t="s">
        <v>82</v>
      </c>
      <c r="BW6" s="53" t="s">
        <v>83</v>
      </c>
      <c r="BX6" s="52" t="s">
        <v>84</v>
      </c>
      <c r="BY6" s="52" t="s">
        <v>85</v>
      </c>
    </row>
    <row r="7" spans="1:77">
      <c r="A7" s="23">
        <v>2010</v>
      </c>
      <c r="B7" s="23">
        <v>2531</v>
      </c>
      <c r="C7" s="23" t="s">
        <v>86</v>
      </c>
      <c r="D7" s="23">
        <v>42529</v>
      </c>
      <c r="E7" s="23" t="s">
        <v>87</v>
      </c>
      <c r="F7" s="23" t="s">
        <v>88</v>
      </c>
      <c r="G7" s="14" t="s">
        <v>89</v>
      </c>
      <c r="H7" s="51">
        <v>40000</v>
      </c>
      <c r="I7" s="51">
        <v>40080</v>
      </c>
      <c r="J7" s="14" t="s">
        <v>90</v>
      </c>
      <c r="K7" s="50"/>
      <c r="L7" s="45"/>
      <c r="M7" s="45">
        <v>50</v>
      </c>
      <c r="N7" s="45">
        <v>0</v>
      </c>
      <c r="O7" s="45">
        <v>50</v>
      </c>
      <c r="P7" s="45">
        <v>0</v>
      </c>
      <c r="Q7" s="45">
        <v>0</v>
      </c>
      <c r="R7" s="45">
        <v>0</v>
      </c>
      <c r="S7" s="45">
        <v>50</v>
      </c>
      <c r="T7" s="45"/>
      <c r="U7" s="45"/>
      <c r="V7" s="45">
        <v>49.901136000000001</v>
      </c>
      <c r="W7" s="45">
        <v>0</v>
      </c>
      <c r="X7" s="45">
        <v>49.901136000000001</v>
      </c>
      <c r="Y7" s="45">
        <v>0</v>
      </c>
      <c r="Z7" s="45">
        <v>0</v>
      </c>
      <c r="AA7" s="45">
        <v>0</v>
      </c>
      <c r="AB7" s="45">
        <v>49.901136000000001</v>
      </c>
      <c r="AC7" s="35" t="s">
        <v>91</v>
      </c>
      <c r="AD7" s="34"/>
      <c r="AE7" s="34"/>
      <c r="AF7" s="44" t="s">
        <v>91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3">
        <v>0</v>
      </c>
      <c r="AP7" s="43">
        <v>0</v>
      </c>
      <c r="AQ7" s="43">
        <v>0</v>
      </c>
      <c r="AR7" s="43">
        <v>0</v>
      </c>
      <c r="AS7" s="43">
        <v>0</v>
      </c>
      <c r="AT7" s="43">
        <v>0</v>
      </c>
      <c r="AU7" s="43">
        <v>0</v>
      </c>
      <c r="AV7" s="43">
        <v>0</v>
      </c>
      <c r="AW7" s="43">
        <v>0</v>
      </c>
      <c r="AX7" s="43">
        <v>0</v>
      </c>
      <c r="AY7" s="43">
        <v>0</v>
      </c>
      <c r="AZ7" s="43">
        <v>0</v>
      </c>
      <c r="BA7" s="43">
        <v>0</v>
      </c>
      <c r="BB7" s="43">
        <v>0</v>
      </c>
      <c r="BC7" s="43">
        <v>0</v>
      </c>
      <c r="BD7" s="43">
        <v>0</v>
      </c>
      <c r="BE7" s="43">
        <v>0</v>
      </c>
      <c r="BF7" s="43">
        <v>0</v>
      </c>
      <c r="BG7" s="43">
        <v>0</v>
      </c>
      <c r="BH7" s="43">
        <v>0</v>
      </c>
      <c r="BI7" s="43">
        <v>0</v>
      </c>
      <c r="BJ7" s="43">
        <v>0</v>
      </c>
      <c r="BK7" s="43">
        <v>0</v>
      </c>
      <c r="BL7" s="43">
        <v>0</v>
      </c>
      <c r="BM7" s="43">
        <v>0</v>
      </c>
      <c r="BN7" s="43">
        <v>0</v>
      </c>
      <c r="BO7" s="43">
        <v>0</v>
      </c>
      <c r="BP7" s="43">
        <v>0</v>
      </c>
      <c r="BQ7" s="43">
        <v>0</v>
      </c>
      <c r="BR7" s="43">
        <v>0</v>
      </c>
      <c r="BS7" s="43">
        <v>0</v>
      </c>
      <c r="BT7" s="43">
        <v>0</v>
      </c>
      <c r="BU7" s="43">
        <v>0</v>
      </c>
      <c r="BV7" s="43">
        <v>0</v>
      </c>
      <c r="BW7" s="43">
        <v>0</v>
      </c>
      <c r="BX7" s="43">
        <v>0</v>
      </c>
      <c r="BY7" s="43">
        <v>0</v>
      </c>
    </row>
    <row r="8" spans="1:77">
      <c r="A8" s="23">
        <v>2010</v>
      </c>
      <c r="B8" s="23">
        <v>2532</v>
      </c>
      <c r="C8" s="23" t="s">
        <v>86</v>
      </c>
      <c r="D8" s="23">
        <v>42529</v>
      </c>
      <c r="E8" s="23" t="s">
        <v>87</v>
      </c>
      <c r="F8" s="23" t="s">
        <v>88</v>
      </c>
      <c r="G8" s="14" t="s">
        <v>89</v>
      </c>
      <c r="H8" s="51">
        <v>40000</v>
      </c>
      <c r="I8" s="51">
        <v>40080</v>
      </c>
      <c r="J8" s="14" t="s">
        <v>90</v>
      </c>
      <c r="K8" s="50"/>
      <c r="L8" s="45"/>
      <c r="M8" s="45">
        <v>30</v>
      </c>
      <c r="N8" s="45">
        <v>0</v>
      </c>
      <c r="O8" s="45">
        <v>30</v>
      </c>
      <c r="P8" s="45">
        <v>0</v>
      </c>
      <c r="Q8" s="45">
        <v>0</v>
      </c>
      <c r="R8" s="45">
        <v>0</v>
      </c>
      <c r="S8" s="45">
        <v>30</v>
      </c>
      <c r="T8" s="45"/>
      <c r="U8" s="45"/>
      <c r="V8" s="45">
        <v>29.941303000000001</v>
      </c>
      <c r="W8" s="45">
        <v>0</v>
      </c>
      <c r="X8" s="45">
        <v>29.941303000000001</v>
      </c>
      <c r="Y8" s="45">
        <v>0</v>
      </c>
      <c r="Z8" s="45">
        <v>0</v>
      </c>
      <c r="AA8" s="45">
        <v>0</v>
      </c>
      <c r="AB8" s="45">
        <v>29.941303000000001</v>
      </c>
      <c r="AC8" s="35" t="s">
        <v>91</v>
      </c>
      <c r="AD8" s="34"/>
      <c r="AE8" s="34"/>
      <c r="AF8" s="44" t="s">
        <v>91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0</v>
      </c>
      <c r="AW8" s="43">
        <v>0</v>
      </c>
      <c r="AX8" s="43">
        <v>0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43">
        <v>0</v>
      </c>
      <c r="BJ8" s="43">
        <v>0</v>
      </c>
      <c r="BK8" s="43">
        <v>0</v>
      </c>
      <c r="BL8" s="43">
        <v>0</v>
      </c>
      <c r="BM8" s="43">
        <v>0</v>
      </c>
      <c r="BN8" s="43">
        <v>0</v>
      </c>
      <c r="BO8" s="43">
        <v>0</v>
      </c>
      <c r="BP8" s="43">
        <v>0</v>
      </c>
      <c r="BQ8" s="43">
        <v>0</v>
      </c>
      <c r="BR8" s="43">
        <v>0</v>
      </c>
      <c r="BS8" s="43">
        <v>0</v>
      </c>
      <c r="BT8" s="43">
        <v>0</v>
      </c>
      <c r="BU8" s="43">
        <v>0</v>
      </c>
      <c r="BV8" s="43">
        <v>0</v>
      </c>
      <c r="BW8" s="43">
        <v>0</v>
      </c>
      <c r="BX8" s="43">
        <v>0</v>
      </c>
      <c r="BY8" s="43">
        <v>0</v>
      </c>
    </row>
    <row r="9" spans="1:77">
      <c r="A9" s="23">
        <v>2010</v>
      </c>
      <c r="B9" s="23">
        <v>2469</v>
      </c>
      <c r="C9" s="23" t="s">
        <v>92</v>
      </c>
      <c r="D9" s="23">
        <v>32023</v>
      </c>
      <c r="E9" s="23" t="s">
        <v>87</v>
      </c>
      <c r="F9" s="23" t="s">
        <v>88</v>
      </c>
      <c r="G9" s="14" t="s">
        <v>89</v>
      </c>
      <c r="H9" s="51">
        <v>39764</v>
      </c>
      <c r="I9" s="51">
        <v>40086</v>
      </c>
      <c r="J9" s="14" t="s">
        <v>90</v>
      </c>
      <c r="K9" s="50"/>
      <c r="L9" s="45"/>
      <c r="M9" s="45">
        <v>70</v>
      </c>
      <c r="N9" s="45">
        <v>0</v>
      </c>
      <c r="O9" s="45">
        <v>70</v>
      </c>
      <c r="P9" s="45">
        <v>0</v>
      </c>
      <c r="Q9" s="45">
        <v>0</v>
      </c>
      <c r="R9" s="45">
        <v>0</v>
      </c>
      <c r="S9" s="45">
        <v>70</v>
      </c>
      <c r="T9" s="45"/>
      <c r="U9" s="45"/>
      <c r="V9" s="45">
        <v>69.856273000000002</v>
      </c>
      <c r="W9" s="45">
        <v>0</v>
      </c>
      <c r="X9" s="45">
        <v>69.856273000000002</v>
      </c>
      <c r="Y9" s="45">
        <v>0</v>
      </c>
      <c r="Z9" s="45">
        <v>0</v>
      </c>
      <c r="AA9" s="45">
        <v>0</v>
      </c>
      <c r="AB9" s="45">
        <v>69.856273000000002</v>
      </c>
      <c r="AC9" s="35" t="s">
        <v>91</v>
      </c>
      <c r="AD9" s="34"/>
      <c r="AE9" s="34"/>
      <c r="AF9" s="44" t="s">
        <v>91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43">
        <v>0</v>
      </c>
      <c r="AP9" s="43">
        <v>0</v>
      </c>
      <c r="AQ9" s="43">
        <v>0</v>
      </c>
      <c r="AR9" s="43">
        <v>0</v>
      </c>
      <c r="AS9" s="43">
        <v>0</v>
      </c>
      <c r="AT9" s="43">
        <v>0</v>
      </c>
      <c r="AU9" s="43">
        <v>0</v>
      </c>
      <c r="AV9" s="43">
        <v>0</v>
      </c>
      <c r="AW9" s="43">
        <v>0</v>
      </c>
      <c r="AX9" s="43">
        <v>0</v>
      </c>
      <c r="AY9" s="43">
        <v>0</v>
      </c>
      <c r="AZ9" s="43">
        <v>0</v>
      </c>
      <c r="BA9" s="43">
        <v>0</v>
      </c>
      <c r="BB9" s="43">
        <v>0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>
        <v>0</v>
      </c>
      <c r="BJ9" s="43">
        <v>0</v>
      </c>
      <c r="BK9" s="43">
        <v>0</v>
      </c>
      <c r="BL9" s="43">
        <v>0</v>
      </c>
      <c r="BM9" s="43">
        <v>0</v>
      </c>
      <c r="BN9" s="43">
        <v>0</v>
      </c>
      <c r="BO9" s="43">
        <v>0</v>
      </c>
      <c r="BP9" s="43">
        <v>0</v>
      </c>
      <c r="BQ9" s="43">
        <v>0</v>
      </c>
      <c r="BR9" s="43">
        <v>0</v>
      </c>
      <c r="BS9" s="43">
        <v>0</v>
      </c>
      <c r="BT9" s="43">
        <v>0</v>
      </c>
      <c r="BU9" s="43">
        <v>0</v>
      </c>
      <c r="BV9" s="43">
        <v>0</v>
      </c>
      <c r="BW9" s="43">
        <v>0</v>
      </c>
      <c r="BX9" s="43">
        <v>0</v>
      </c>
      <c r="BY9" s="43">
        <v>0</v>
      </c>
    </row>
    <row r="10" spans="1:77">
      <c r="A10" s="23">
        <v>2011</v>
      </c>
      <c r="B10" s="23">
        <v>2664</v>
      </c>
      <c r="C10" s="23" t="s">
        <v>93</v>
      </c>
      <c r="D10" s="23">
        <v>43496</v>
      </c>
      <c r="E10" s="23" t="s">
        <v>87</v>
      </c>
      <c r="F10" s="23" t="s">
        <v>88</v>
      </c>
      <c r="G10" s="22" t="s">
        <v>89</v>
      </c>
      <c r="H10" s="49">
        <v>40442</v>
      </c>
      <c r="I10" s="49">
        <v>40490</v>
      </c>
      <c r="J10" s="22" t="s">
        <v>94</v>
      </c>
      <c r="K10" s="47"/>
      <c r="L10" s="45"/>
      <c r="M10" s="45">
        <v>0</v>
      </c>
      <c r="N10" s="45">
        <v>100</v>
      </c>
      <c r="O10" s="45">
        <v>100</v>
      </c>
      <c r="P10" s="45">
        <v>0</v>
      </c>
      <c r="Q10" s="45">
        <v>0</v>
      </c>
      <c r="R10" s="45">
        <v>0</v>
      </c>
      <c r="S10" s="45">
        <v>100</v>
      </c>
      <c r="T10" s="45"/>
      <c r="U10" s="45"/>
      <c r="V10" s="45">
        <v>0</v>
      </c>
      <c r="W10" s="45">
        <v>100</v>
      </c>
      <c r="X10" s="45">
        <v>100</v>
      </c>
      <c r="Y10" s="45">
        <v>0</v>
      </c>
      <c r="Z10" s="45">
        <v>0</v>
      </c>
      <c r="AA10" s="45">
        <v>0</v>
      </c>
      <c r="AB10" s="45">
        <v>100</v>
      </c>
      <c r="AC10" s="35" t="s">
        <v>91</v>
      </c>
      <c r="AD10" s="34"/>
      <c r="AE10" s="34"/>
      <c r="AF10" s="44" t="s">
        <v>91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3">
        <v>0</v>
      </c>
      <c r="AP10" s="43">
        <v>0</v>
      </c>
      <c r="AQ10" s="43">
        <v>0</v>
      </c>
      <c r="AR10" s="43">
        <v>0</v>
      </c>
      <c r="AS10" s="43">
        <v>0</v>
      </c>
      <c r="AT10" s="43">
        <v>0</v>
      </c>
      <c r="AU10" s="43">
        <v>0</v>
      </c>
      <c r="AV10" s="43">
        <v>0</v>
      </c>
      <c r="AW10" s="43">
        <v>0</v>
      </c>
      <c r="AX10" s="43">
        <v>0</v>
      </c>
      <c r="AY10" s="43">
        <v>0</v>
      </c>
      <c r="AZ10" s="43">
        <v>0</v>
      </c>
      <c r="BA10" s="43">
        <v>0</v>
      </c>
      <c r="BB10" s="43">
        <v>0</v>
      </c>
      <c r="BC10" s="43">
        <v>0</v>
      </c>
      <c r="BD10" s="43">
        <v>0</v>
      </c>
      <c r="BE10" s="43">
        <v>0</v>
      </c>
      <c r="BF10" s="43">
        <v>0</v>
      </c>
      <c r="BG10" s="43">
        <v>0</v>
      </c>
      <c r="BH10" s="43">
        <v>0</v>
      </c>
      <c r="BI10" s="43">
        <v>0</v>
      </c>
      <c r="BJ10" s="43">
        <v>0</v>
      </c>
      <c r="BK10" s="43">
        <v>0</v>
      </c>
      <c r="BL10" s="43">
        <v>0</v>
      </c>
      <c r="BM10" s="43">
        <v>0</v>
      </c>
      <c r="BN10" s="43">
        <v>0</v>
      </c>
      <c r="BO10" s="43">
        <v>0</v>
      </c>
      <c r="BP10" s="43">
        <v>0</v>
      </c>
      <c r="BQ10" s="43">
        <v>0</v>
      </c>
      <c r="BR10" s="43">
        <v>0</v>
      </c>
      <c r="BS10" s="43">
        <v>0</v>
      </c>
      <c r="BT10" s="43">
        <v>0</v>
      </c>
      <c r="BU10" s="43">
        <v>0</v>
      </c>
      <c r="BV10" s="43">
        <v>0</v>
      </c>
      <c r="BW10" s="43">
        <v>0</v>
      </c>
      <c r="BX10" s="43">
        <v>0</v>
      </c>
      <c r="BY10" s="43">
        <v>0</v>
      </c>
    </row>
    <row r="11" spans="1:77">
      <c r="A11" s="23">
        <v>2012</v>
      </c>
      <c r="B11" s="23">
        <v>2441</v>
      </c>
      <c r="C11" s="23" t="s">
        <v>95</v>
      </c>
      <c r="D11" s="23" t="s">
        <v>96</v>
      </c>
      <c r="E11" s="23" t="s">
        <v>87</v>
      </c>
      <c r="F11" s="23" t="s">
        <v>97</v>
      </c>
      <c r="G11" s="22" t="s">
        <v>89</v>
      </c>
      <c r="H11" s="48">
        <v>39703</v>
      </c>
      <c r="I11" s="48">
        <v>41455</v>
      </c>
      <c r="J11" s="22" t="s">
        <v>90</v>
      </c>
      <c r="K11" s="47"/>
      <c r="L11" s="18"/>
      <c r="M11" s="18">
        <v>40</v>
      </c>
      <c r="N11" s="18">
        <v>0</v>
      </c>
      <c r="O11" s="45">
        <v>40</v>
      </c>
      <c r="P11" s="18">
        <v>0</v>
      </c>
      <c r="Q11" s="18">
        <v>23.25</v>
      </c>
      <c r="R11" s="45">
        <v>0</v>
      </c>
      <c r="S11" s="45">
        <v>63.25</v>
      </c>
      <c r="T11" s="45"/>
      <c r="U11" s="46"/>
      <c r="V11" s="46">
        <v>38.26</v>
      </c>
      <c r="W11" s="46">
        <v>0</v>
      </c>
      <c r="X11" s="45">
        <v>38.26</v>
      </c>
      <c r="Y11" s="46">
        <v>0</v>
      </c>
      <c r="Z11" s="46">
        <v>12.89</v>
      </c>
      <c r="AA11" s="46">
        <v>0</v>
      </c>
      <c r="AB11" s="45">
        <v>51.15</v>
      </c>
      <c r="AC11" s="35" t="s">
        <v>91</v>
      </c>
      <c r="AD11" s="34"/>
      <c r="AE11" s="34"/>
      <c r="AF11" s="44" t="s">
        <v>98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3">
        <v>0</v>
      </c>
      <c r="AP11" s="43">
        <v>0</v>
      </c>
      <c r="AQ11" s="43">
        <v>51535</v>
      </c>
      <c r="AR11" s="43">
        <v>0</v>
      </c>
      <c r="AS11" s="43">
        <v>67</v>
      </c>
      <c r="AT11" s="43">
        <v>0</v>
      </c>
      <c r="AU11" s="43">
        <v>67</v>
      </c>
      <c r="AV11" s="43">
        <v>0</v>
      </c>
      <c r="AW11" s="43">
        <v>67</v>
      </c>
      <c r="AX11" s="43">
        <v>0</v>
      </c>
      <c r="AY11" s="43">
        <v>0</v>
      </c>
      <c r="AZ11" s="43">
        <v>0</v>
      </c>
      <c r="BA11" s="43">
        <v>127884</v>
      </c>
      <c r="BB11" s="43">
        <v>0</v>
      </c>
      <c r="BC11" s="43">
        <v>127884</v>
      </c>
      <c r="BD11" s="43">
        <v>38356</v>
      </c>
      <c r="BE11" s="43">
        <v>0</v>
      </c>
      <c r="BF11" s="43">
        <v>281.60000000000002</v>
      </c>
      <c r="BG11" s="43">
        <v>0</v>
      </c>
      <c r="BH11" s="43">
        <v>0</v>
      </c>
      <c r="BI11" s="43">
        <v>0</v>
      </c>
      <c r="BJ11" s="43">
        <v>0</v>
      </c>
      <c r="BK11" s="43">
        <v>0</v>
      </c>
      <c r="BL11" s="43">
        <v>0</v>
      </c>
      <c r="BM11" s="43">
        <v>0</v>
      </c>
      <c r="BN11" s="43">
        <v>0</v>
      </c>
      <c r="BO11" s="43">
        <v>0</v>
      </c>
      <c r="BP11" s="11">
        <v>0</v>
      </c>
      <c r="BQ11" s="11">
        <v>0</v>
      </c>
      <c r="BR11" s="11">
        <v>0</v>
      </c>
      <c r="BS11" s="43">
        <v>0</v>
      </c>
      <c r="BT11" s="11">
        <v>0</v>
      </c>
      <c r="BU11" s="11">
        <v>0</v>
      </c>
      <c r="BV11" s="11">
        <v>0</v>
      </c>
      <c r="BW11" s="43">
        <v>0</v>
      </c>
      <c r="BX11" s="43">
        <v>0</v>
      </c>
      <c r="BY11" s="43">
        <v>0</v>
      </c>
    </row>
    <row r="12" spans="1:77">
      <c r="A12" s="23">
        <v>2013</v>
      </c>
      <c r="B12" s="42" t="s">
        <v>99</v>
      </c>
      <c r="C12" s="23" t="s">
        <v>100</v>
      </c>
      <c r="D12" s="23" t="s">
        <v>101</v>
      </c>
      <c r="E12" s="23" t="s">
        <v>87</v>
      </c>
      <c r="F12" s="23" t="s">
        <v>97</v>
      </c>
      <c r="G12" s="41" t="s">
        <v>89</v>
      </c>
      <c r="H12" s="40">
        <v>40022</v>
      </c>
      <c r="I12" s="39">
        <v>41820</v>
      </c>
      <c r="J12" s="38" t="s">
        <v>90</v>
      </c>
      <c r="K12" s="37"/>
      <c r="L12" s="18"/>
      <c r="M12" s="18">
        <v>30</v>
      </c>
      <c r="N12" s="18">
        <v>0</v>
      </c>
      <c r="O12" s="18">
        <v>30</v>
      </c>
      <c r="P12" s="18">
        <v>0</v>
      </c>
      <c r="Q12" s="18">
        <v>11.5</v>
      </c>
      <c r="R12" s="18">
        <v>0</v>
      </c>
      <c r="S12" s="18">
        <v>41.5</v>
      </c>
      <c r="T12" s="18"/>
      <c r="U12" s="36"/>
      <c r="V12" s="36">
        <v>29.41</v>
      </c>
      <c r="W12" s="36">
        <v>0</v>
      </c>
      <c r="X12" s="36">
        <v>29.41</v>
      </c>
      <c r="Y12" s="36">
        <v>0</v>
      </c>
      <c r="Z12" s="36">
        <v>7.870000000000001</v>
      </c>
      <c r="AA12" s="36">
        <v>0</v>
      </c>
      <c r="AB12" s="36">
        <v>37.28</v>
      </c>
      <c r="AC12" s="35" t="s">
        <v>91</v>
      </c>
      <c r="AD12" s="34"/>
      <c r="AE12" s="34"/>
      <c r="AF12" s="33" t="s">
        <v>98</v>
      </c>
      <c r="AG12" s="13">
        <v>0</v>
      </c>
      <c r="AH12" s="13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101.7</v>
      </c>
      <c r="AT12" s="11">
        <v>0</v>
      </c>
      <c r="AU12" s="31">
        <v>101.7</v>
      </c>
      <c r="AV12" s="11">
        <v>0</v>
      </c>
      <c r="AW12" s="11">
        <v>101.7</v>
      </c>
      <c r="AX12" s="11">
        <v>0</v>
      </c>
      <c r="AY12" s="11">
        <v>0</v>
      </c>
      <c r="AZ12" s="11">
        <v>0</v>
      </c>
      <c r="BA12" s="11">
        <v>24000</v>
      </c>
      <c r="BB12" s="11">
        <v>24000</v>
      </c>
      <c r="BC12" s="11">
        <v>0</v>
      </c>
      <c r="BD12" s="11">
        <v>0</v>
      </c>
      <c r="BE12" s="11">
        <v>0</v>
      </c>
      <c r="BF12" s="11">
        <v>264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>
      <c r="A13" s="23">
        <v>2014</v>
      </c>
      <c r="B13" s="23">
        <v>2716</v>
      </c>
      <c r="C13" s="23" t="s">
        <v>102</v>
      </c>
      <c r="D13" s="23">
        <v>41122</v>
      </c>
      <c r="E13" s="23" t="s">
        <v>87</v>
      </c>
      <c r="F13" s="23" t="s">
        <v>103</v>
      </c>
      <c r="G13" s="22" t="s">
        <v>89</v>
      </c>
      <c r="H13" s="30">
        <v>40520</v>
      </c>
      <c r="I13" s="30">
        <v>40872</v>
      </c>
      <c r="J13" s="20" t="s">
        <v>94</v>
      </c>
      <c r="K13" s="19"/>
      <c r="L13" s="27"/>
      <c r="M13" s="27">
        <v>0</v>
      </c>
      <c r="N13" s="18">
        <v>150</v>
      </c>
      <c r="O13" s="18">
        <v>150</v>
      </c>
      <c r="P13" s="26">
        <v>0</v>
      </c>
      <c r="Q13" s="26">
        <v>35</v>
      </c>
      <c r="R13" s="25">
        <v>0</v>
      </c>
      <c r="S13" s="24">
        <v>185</v>
      </c>
      <c r="T13" s="18"/>
      <c r="U13" s="17"/>
      <c r="V13" s="17">
        <v>0</v>
      </c>
      <c r="W13" s="17">
        <v>0.17773023000000002</v>
      </c>
      <c r="X13" s="17">
        <v>0.17773023000000002</v>
      </c>
      <c r="Y13" s="17">
        <v>0</v>
      </c>
      <c r="Z13" s="17">
        <v>8.0399999999999991</v>
      </c>
      <c r="AA13" s="17">
        <v>0</v>
      </c>
      <c r="AB13" s="17">
        <v>8.217730229999999</v>
      </c>
      <c r="AC13" s="16" t="s">
        <v>91</v>
      </c>
      <c r="AD13" s="15"/>
      <c r="AE13" s="15"/>
      <c r="AF13" s="14" t="s">
        <v>91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>
      <c r="A14" s="23">
        <v>2014</v>
      </c>
      <c r="B14" s="23" t="s">
        <v>104</v>
      </c>
      <c r="C14" s="23" t="s">
        <v>105</v>
      </c>
      <c r="D14" s="23" t="s">
        <v>106</v>
      </c>
      <c r="E14" s="23" t="s">
        <v>87</v>
      </c>
      <c r="F14" s="23" t="s">
        <v>107</v>
      </c>
      <c r="G14" s="22" t="s">
        <v>108</v>
      </c>
      <c r="H14" s="29">
        <v>39296</v>
      </c>
      <c r="I14" s="28">
        <v>39330</v>
      </c>
      <c r="J14" s="20" t="s">
        <v>94</v>
      </c>
      <c r="K14" s="19"/>
      <c r="L14" s="27"/>
      <c r="M14" s="27">
        <v>0</v>
      </c>
      <c r="N14" s="18">
        <v>75</v>
      </c>
      <c r="O14" s="18">
        <v>75</v>
      </c>
      <c r="P14" s="26">
        <v>0</v>
      </c>
      <c r="Q14" s="26">
        <v>0</v>
      </c>
      <c r="R14" s="25">
        <v>0</v>
      </c>
      <c r="S14" s="24">
        <v>75</v>
      </c>
      <c r="T14" s="18"/>
      <c r="U14" s="17"/>
      <c r="V14" s="17">
        <v>0</v>
      </c>
      <c r="W14" s="17">
        <v>75</v>
      </c>
      <c r="X14" s="17">
        <v>75</v>
      </c>
      <c r="Y14" s="17">
        <v>0</v>
      </c>
      <c r="Z14" s="17">
        <v>0</v>
      </c>
      <c r="AA14" s="17">
        <v>0</v>
      </c>
      <c r="AB14" s="17">
        <v>75</v>
      </c>
      <c r="AC14" s="16" t="s">
        <v>91</v>
      </c>
      <c r="AD14" s="15"/>
      <c r="AE14" s="15"/>
      <c r="AF14" s="14" t="s">
        <v>98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7438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>
      <c r="A15" s="23">
        <v>2017</v>
      </c>
      <c r="B15" s="23" t="s">
        <v>109</v>
      </c>
      <c r="C15" s="23" t="s">
        <v>110</v>
      </c>
      <c r="D15" s="23" t="s">
        <v>111</v>
      </c>
      <c r="E15" s="23" t="s">
        <v>87</v>
      </c>
      <c r="F15" s="23" t="s">
        <v>112</v>
      </c>
      <c r="G15" s="22" t="s">
        <v>89</v>
      </c>
      <c r="H15" s="29">
        <v>41964</v>
      </c>
      <c r="I15" s="28">
        <v>42734</v>
      </c>
      <c r="J15" s="20" t="s">
        <v>113</v>
      </c>
      <c r="K15" s="19">
        <v>162</v>
      </c>
      <c r="L15" s="27">
        <v>0</v>
      </c>
      <c r="M15" s="27">
        <v>162</v>
      </c>
      <c r="N15" s="18">
        <v>88</v>
      </c>
      <c r="O15" s="18">
        <v>250</v>
      </c>
      <c r="P15" s="26">
        <v>0</v>
      </c>
      <c r="Q15" s="26">
        <v>0</v>
      </c>
      <c r="R15" s="25">
        <v>0</v>
      </c>
      <c r="S15" s="24">
        <v>250</v>
      </c>
      <c r="T15" s="18">
        <v>158.589</v>
      </c>
      <c r="U15" s="17">
        <v>0</v>
      </c>
      <c r="V15" s="17">
        <v>158.589</v>
      </c>
      <c r="W15" s="17">
        <v>87.369</v>
      </c>
      <c r="X15" s="17">
        <v>245.958</v>
      </c>
      <c r="Y15" s="17">
        <v>0</v>
      </c>
      <c r="Z15" s="17">
        <v>0</v>
      </c>
      <c r="AA15" s="17">
        <v>0</v>
      </c>
      <c r="AB15" s="17">
        <v>245.958</v>
      </c>
      <c r="AC15" s="16" t="s">
        <v>91</v>
      </c>
      <c r="AD15" s="15"/>
      <c r="AE15" s="15"/>
      <c r="AF15" s="14" t="s">
        <v>91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3">
        <v>2017</v>
      </c>
      <c r="B16" s="23">
        <v>2985</v>
      </c>
      <c r="C16" s="23" t="s">
        <v>114</v>
      </c>
      <c r="D16" s="23" t="s">
        <v>115</v>
      </c>
      <c r="E16" s="23" t="s">
        <v>87</v>
      </c>
      <c r="F16" s="23" t="s">
        <v>97</v>
      </c>
      <c r="G16" s="22" t="s">
        <v>108</v>
      </c>
      <c r="H16" s="21">
        <v>2013</v>
      </c>
      <c r="I16" s="21" t="s">
        <v>116</v>
      </c>
      <c r="J16" s="20" t="s">
        <v>117</v>
      </c>
      <c r="K16" s="19">
        <v>0</v>
      </c>
      <c r="L16" s="18">
        <v>0</v>
      </c>
      <c r="M16" s="18">
        <v>0</v>
      </c>
      <c r="N16" s="18">
        <v>50</v>
      </c>
      <c r="O16" s="18">
        <v>50</v>
      </c>
      <c r="P16" s="18">
        <v>0</v>
      </c>
      <c r="Q16" s="18">
        <v>0</v>
      </c>
      <c r="R16" s="18">
        <v>0</v>
      </c>
      <c r="S16" s="18">
        <v>50</v>
      </c>
      <c r="T16" s="18">
        <v>0</v>
      </c>
      <c r="U16" s="17">
        <v>0</v>
      </c>
      <c r="V16" s="17">
        <v>0</v>
      </c>
      <c r="W16" s="17">
        <v>48.5</v>
      </c>
      <c r="X16" s="17">
        <v>48.5</v>
      </c>
      <c r="Y16" s="17">
        <v>0</v>
      </c>
      <c r="Z16" s="17">
        <v>0</v>
      </c>
      <c r="AA16" s="17">
        <v>0</v>
      </c>
      <c r="AB16" s="17">
        <v>48.5</v>
      </c>
      <c r="AC16" s="16" t="s">
        <v>91</v>
      </c>
      <c r="AD16" s="15"/>
      <c r="AE16" s="15"/>
      <c r="AF16" s="14" t="s">
        <v>98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43918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23">
        <v>2018</v>
      </c>
      <c r="B17" s="23">
        <v>2974</v>
      </c>
      <c r="C17" s="23" t="s">
        <v>118</v>
      </c>
      <c r="D17" s="23" t="s">
        <v>119</v>
      </c>
      <c r="E17" s="23" t="s">
        <v>87</v>
      </c>
      <c r="F17" s="23" t="s">
        <v>120</v>
      </c>
      <c r="G17" s="22" t="s">
        <v>89</v>
      </c>
      <c r="H17" s="21">
        <v>41260</v>
      </c>
      <c r="I17" s="21">
        <v>42867</v>
      </c>
      <c r="J17" s="20" t="s">
        <v>121</v>
      </c>
      <c r="K17" s="19">
        <v>48</v>
      </c>
      <c r="L17" s="18">
        <v>0</v>
      </c>
      <c r="M17" s="18">
        <v>48</v>
      </c>
      <c r="N17" s="18">
        <v>0</v>
      </c>
      <c r="O17" s="18">
        <v>48</v>
      </c>
      <c r="P17" s="18">
        <v>0</v>
      </c>
      <c r="Q17" s="18">
        <v>19</v>
      </c>
      <c r="R17" s="18">
        <v>0</v>
      </c>
      <c r="S17" s="18">
        <v>67</v>
      </c>
      <c r="T17" s="18">
        <v>43.527999999999999</v>
      </c>
      <c r="U17" s="17">
        <v>0</v>
      </c>
      <c r="V17" s="17">
        <v>43.527999999999999</v>
      </c>
      <c r="W17" s="17">
        <v>0</v>
      </c>
      <c r="X17" s="17">
        <v>43.527999999999999</v>
      </c>
      <c r="Y17" s="17">
        <v>0</v>
      </c>
      <c r="Z17" s="17">
        <v>13.569000000000001</v>
      </c>
      <c r="AA17" s="17">
        <v>0</v>
      </c>
      <c r="AB17" s="17">
        <v>57.097000000000001</v>
      </c>
      <c r="AC17" s="16" t="s">
        <v>91</v>
      </c>
      <c r="AD17" s="15" t="s">
        <v>122</v>
      </c>
      <c r="AE17" s="15"/>
      <c r="AF17" s="14" t="s">
        <v>98</v>
      </c>
      <c r="AG17" s="13">
        <v>1862000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11530</v>
      </c>
      <c r="BY17" s="11">
        <v>0</v>
      </c>
    </row>
    <row r="18" spans="1:77">
      <c r="A18" s="1"/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>
      <c r="A19" s="1"/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>
      <c r="A20" s="6">
        <v>11</v>
      </c>
      <c r="B20" s="6">
        <v>11</v>
      </c>
      <c r="C20" s="6">
        <v>11</v>
      </c>
      <c r="D20" s="6">
        <v>11</v>
      </c>
      <c r="E20" s="6">
        <v>11</v>
      </c>
      <c r="F20" s="6">
        <v>11</v>
      </c>
      <c r="G20" s="6">
        <v>11</v>
      </c>
      <c r="H20" s="6">
        <v>11</v>
      </c>
      <c r="I20" s="6">
        <v>11</v>
      </c>
      <c r="J20" s="9">
        <v>11</v>
      </c>
      <c r="K20" s="10">
        <v>210</v>
      </c>
      <c r="L20" s="6">
        <v>0</v>
      </c>
      <c r="M20" s="6">
        <v>430</v>
      </c>
      <c r="N20" s="6">
        <v>463</v>
      </c>
      <c r="O20" s="6">
        <v>893</v>
      </c>
      <c r="P20" s="6">
        <v>0</v>
      </c>
      <c r="Q20" s="6">
        <v>88.75</v>
      </c>
      <c r="R20" s="6">
        <v>0</v>
      </c>
      <c r="S20" s="6">
        <v>981.75</v>
      </c>
      <c r="T20" s="6">
        <v>202.11699999999999</v>
      </c>
      <c r="U20" s="6">
        <v>0</v>
      </c>
      <c r="V20" s="6">
        <v>419.48571200000004</v>
      </c>
      <c r="W20" s="6">
        <v>311.04673022999998</v>
      </c>
      <c r="X20" s="6">
        <v>730.53244223000002</v>
      </c>
      <c r="Y20" s="6">
        <v>0</v>
      </c>
      <c r="Z20" s="6">
        <v>42.369</v>
      </c>
      <c r="AA20" s="6">
        <v>0</v>
      </c>
      <c r="AB20" s="6">
        <v>772.90144222999993</v>
      </c>
      <c r="AC20" s="9">
        <v>11</v>
      </c>
      <c r="AD20" s="8">
        <v>1</v>
      </c>
      <c r="AE20" s="8">
        <v>0</v>
      </c>
      <c r="AF20" s="6">
        <v>11</v>
      </c>
      <c r="AG20" s="6">
        <v>1862000</v>
      </c>
      <c r="AH20" s="6">
        <v>0</v>
      </c>
      <c r="AI20" s="7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51535</v>
      </c>
      <c r="AR20" s="6">
        <v>0</v>
      </c>
      <c r="AS20" s="6">
        <v>168.7</v>
      </c>
      <c r="AT20" s="6">
        <v>0</v>
      </c>
      <c r="AU20" s="6">
        <v>168.7</v>
      </c>
      <c r="AV20" s="6">
        <v>0</v>
      </c>
      <c r="AW20" s="6">
        <v>168.7</v>
      </c>
      <c r="AX20" s="6">
        <v>0</v>
      </c>
      <c r="AY20" s="7">
        <v>0</v>
      </c>
      <c r="AZ20" s="7">
        <v>0</v>
      </c>
      <c r="BA20" s="6">
        <v>151884</v>
      </c>
      <c r="BB20" s="6">
        <v>24000</v>
      </c>
      <c r="BC20" s="6">
        <v>127884</v>
      </c>
      <c r="BD20" s="6">
        <v>38356</v>
      </c>
      <c r="BE20" s="6">
        <v>0</v>
      </c>
      <c r="BF20" s="6">
        <v>545.6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51356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11530</v>
      </c>
      <c r="BY20" s="6">
        <v>0</v>
      </c>
    </row>
    <row r="21" spans="1:77">
      <c r="A21" s="1"/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123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>
      <c r="A23" s="1" t="s">
        <v>124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 t="s">
        <v>125</v>
      </c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>
      <c r="A25" s="1" t="s">
        <v>126</v>
      </c>
    </row>
    <row r="26" spans="1:77">
      <c r="A26" s="1" t="s">
        <v>127</v>
      </c>
    </row>
    <row r="27" spans="1:77">
      <c r="A27" s="1"/>
    </row>
    <row r="28" spans="1:77">
      <c r="A28" s="1" t="s">
        <v>128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ED48-F7E6-2B43-9773-E54A27F37911}">
  <dimension ref="A1:D22"/>
  <sheetViews>
    <sheetView zoomScale="135" workbookViewId="0"/>
  </sheetViews>
  <sheetFormatPr defaultColWidth="10.875" defaultRowHeight="15.95"/>
  <cols>
    <col min="1" max="2" width="10.875" style="82"/>
    <col min="3" max="3" width="54.125" style="82" customWidth="1"/>
    <col min="4" max="4" width="13.875" style="87" customWidth="1"/>
    <col min="5" max="16384" width="10.875" style="82"/>
  </cols>
  <sheetData>
    <row r="1" spans="1:4">
      <c r="A1" s="88" t="s">
        <v>0</v>
      </c>
      <c r="B1" s="79"/>
      <c r="C1" s="80"/>
      <c r="D1" s="81"/>
    </row>
    <row r="2" spans="1:4">
      <c r="A2" s="88" t="s">
        <v>129</v>
      </c>
      <c r="B2" s="79"/>
      <c r="C2" s="80"/>
      <c r="D2" s="81"/>
    </row>
    <row r="3" spans="1:4">
      <c r="A3" s="88" t="s">
        <v>130</v>
      </c>
      <c r="B3" s="79"/>
      <c r="C3" s="80"/>
      <c r="D3" s="81"/>
    </row>
    <row r="4" spans="1:4">
      <c r="A4" s="89" t="s">
        <v>131</v>
      </c>
      <c r="B4" s="79"/>
      <c r="C4" s="80"/>
      <c r="D4" s="81"/>
    </row>
    <row r="5" spans="1:4">
      <c r="A5" s="83"/>
      <c r="B5" s="84"/>
      <c r="C5" s="80"/>
      <c r="D5" s="81"/>
    </row>
    <row r="6" spans="1:4" ht="15.95" customHeight="1">
      <c r="A6" s="90" t="s">
        <v>132</v>
      </c>
      <c r="B6" s="90" t="s">
        <v>133</v>
      </c>
      <c r="C6" s="91" t="s">
        <v>134</v>
      </c>
      <c r="D6" s="92" t="s">
        <v>135</v>
      </c>
    </row>
    <row r="7" spans="1:4" s="85" customFormat="1">
      <c r="A7" s="93" t="s">
        <v>136</v>
      </c>
      <c r="B7" s="93"/>
      <c r="C7" s="94"/>
      <c r="D7" s="95" t="s">
        <v>122</v>
      </c>
    </row>
    <row r="8" spans="1:4" s="85" customFormat="1" ht="15" customHeight="1">
      <c r="A8" s="96" t="s">
        <v>137</v>
      </c>
      <c r="B8" s="96"/>
      <c r="C8" s="97"/>
      <c r="D8" s="98"/>
    </row>
    <row r="9" spans="1:4" s="86" customFormat="1" ht="15" customHeight="1">
      <c r="A9" s="99" t="s">
        <v>138</v>
      </c>
      <c r="B9" s="99"/>
      <c r="C9" s="100"/>
      <c r="D9" s="101"/>
    </row>
    <row r="10" spans="1:4" ht="15" customHeight="1">
      <c r="A10" s="102">
        <v>1.2</v>
      </c>
      <c r="B10" s="102" t="s">
        <v>139</v>
      </c>
      <c r="C10" s="103" t="s">
        <v>140</v>
      </c>
      <c r="D10" s="104">
        <v>2000</v>
      </c>
    </row>
    <row r="11" spans="1:4" ht="15" customHeight="1">
      <c r="A11" s="102">
        <v>5.0999999999999996</v>
      </c>
      <c r="B11" s="102" t="s">
        <v>139</v>
      </c>
      <c r="C11" s="103" t="s">
        <v>141</v>
      </c>
      <c r="D11" s="104">
        <v>7768</v>
      </c>
    </row>
    <row r="12" spans="1:4" ht="15" customHeight="1">
      <c r="A12" s="102">
        <v>6.1</v>
      </c>
      <c r="B12" s="102" t="s">
        <v>139</v>
      </c>
      <c r="C12" s="103" t="s">
        <v>142</v>
      </c>
      <c r="D12" s="104">
        <v>1</v>
      </c>
    </row>
    <row r="13" spans="1:4" ht="15" customHeight="1">
      <c r="A13" s="102" t="s">
        <v>143</v>
      </c>
      <c r="B13" s="102" t="s">
        <v>144</v>
      </c>
      <c r="C13" s="103" t="s">
        <v>145</v>
      </c>
      <c r="D13" s="104">
        <v>4665</v>
      </c>
    </row>
    <row r="14" spans="1:4" ht="15" customHeight="1">
      <c r="A14" s="102" t="s">
        <v>146</v>
      </c>
      <c r="B14" s="102" t="s">
        <v>144</v>
      </c>
      <c r="C14" s="103" t="s">
        <v>147</v>
      </c>
      <c r="D14" s="104">
        <v>1</v>
      </c>
    </row>
    <row r="15" spans="1:4" s="86" customFormat="1" ht="15" customHeight="1">
      <c r="A15" s="99" t="s">
        <v>148</v>
      </c>
      <c r="B15" s="99"/>
      <c r="C15" s="100"/>
      <c r="D15" s="101"/>
    </row>
    <row r="16" spans="1:4" ht="15" customHeight="1">
      <c r="A16" s="102">
        <v>1.2</v>
      </c>
      <c r="B16" s="102" t="s">
        <v>139</v>
      </c>
      <c r="C16" s="103" t="s">
        <v>140</v>
      </c>
      <c r="D16" s="104">
        <v>450</v>
      </c>
    </row>
    <row r="17" spans="1:4" ht="15" customHeight="1">
      <c r="A17" s="102">
        <v>5.0999999999999996</v>
      </c>
      <c r="B17" s="102" t="s">
        <v>139</v>
      </c>
      <c r="C17" s="103" t="s">
        <v>141</v>
      </c>
      <c r="D17" s="104">
        <v>35700</v>
      </c>
    </row>
    <row r="18" spans="1:4" ht="15" customHeight="1">
      <c r="A18" s="102">
        <v>6.1</v>
      </c>
      <c r="B18" s="102" t="s">
        <v>139</v>
      </c>
      <c r="C18" s="103" t="s">
        <v>142</v>
      </c>
      <c r="D18" s="104">
        <v>1</v>
      </c>
    </row>
    <row r="19" spans="1:4" ht="15" customHeight="1">
      <c r="A19" s="102">
        <v>6.2</v>
      </c>
      <c r="B19" s="102" t="s">
        <v>139</v>
      </c>
      <c r="C19" s="103" t="s">
        <v>149</v>
      </c>
      <c r="D19" s="104">
        <v>1</v>
      </c>
    </row>
    <row r="20" spans="1:4" ht="15" customHeight="1">
      <c r="A20" s="102" t="s">
        <v>150</v>
      </c>
      <c r="B20" s="102" t="s">
        <v>144</v>
      </c>
      <c r="C20" s="103" t="s">
        <v>151</v>
      </c>
      <c r="D20" s="104">
        <v>1</v>
      </c>
    </row>
    <row r="21" spans="1:4" ht="15" customHeight="1">
      <c r="A21" s="102" t="s">
        <v>152</v>
      </c>
      <c r="B21" s="102" t="s">
        <v>144</v>
      </c>
      <c r="C21" s="103" t="s">
        <v>153</v>
      </c>
      <c r="D21" s="104">
        <v>76332</v>
      </c>
    </row>
    <row r="22" spans="1:4" s="85" customFormat="1" ht="15" customHeight="1">
      <c r="A22" s="93" t="s">
        <v>154</v>
      </c>
      <c r="B22" s="93"/>
      <c r="C22" s="94"/>
      <c r="D22" s="95" t="s">
        <v>122</v>
      </c>
    </row>
  </sheetData>
  <hyperlinks>
    <hyperlink ref="A4" r:id="rId1" xr:uid="{86C2CDD1-8776-854B-AE00-0CBC1F15C2E7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966FD-6758-944D-8617-7E7C68779DED}">
  <dimension ref="A1:D20"/>
  <sheetViews>
    <sheetView zoomScale="135" workbookViewId="0"/>
  </sheetViews>
  <sheetFormatPr defaultColWidth="10.875" defaultRowHeight="15.95"/>
  <cols>
    <col min="1" max="2" width="10.875" style="82"/>
    <col min="3" max="3" width="54.125" style="82" customWidth="1"/>
    <col min="4" max="4" width="13.875" style="87" customWidth="1"/>
    <col min="5" max="16384" width="10.875" style="82"/>
  </cols>
  <sheetData>
    <row r="1" spans="1:4">
      <c r="A1" s="88" t="s">
        <v>0</v>
      </c>
      <c r="B1" s="79"/>
      <c r="C1" s="80"/>
      <c r="D1" s="81"/>
    </row>
    <row r="2" spans="1:4">
      <c r="A2" s="88" t="s">
        <v>155</v>
      </c>
      <c r="B2" s="79"/>
      <c r="C2" s="80"/>
      <c r="D2" s="81"/>
    </row>
    <row r="3" spans="1:4">
      <c r="A3" s="88" t="s">
        <v>130</v>
      </c>
      <c r="B3" s="79"/>
      <c r="C3" s="80"/>
      <c r="D3" s="81"/>
    </row>
    <row r="4" spans="1:4">
      <c r="A4" s="128" t="s">
        <v>156</v>
      </c>
      <c r="B4" s="79"/>
      <c r="C4" s="80"/>
      <c r="D4" s="81"/>
    </row>
    <row r="5" spans="1:4">
      <c r="A5" s="83"/>
      <c r="B5" s="84"/>
      <c r="C5" s="80"/>
      <c r="D5" s="81"/>
    </row>
    <row r="6" spans="1:4" ht="15.95" customHeight="1">
      <c r="A6" s="90" t="s">
        <v>132</v>
      </c>
      <c r="B6" s="90" t="s">
        <v>133</v>
      </c>
      <c r="C6" s="91" t="s">
        <v>134</v>
      </c>
      <c r="D6" s="92" t="s">
        <v>135</v>
      </c>
    </row>
    <row r="7" spans="1:4" s="85" customFormat="1">
      <c r="A7" s="93" t="s">
        <v>136</v>
      </c>
      <c r="B7" s="93"/>
      <c r="C7" s="94"/>
      <c r="D7" s="95" t="s">
        <v>122</v>
      </c>
    </row>
    <row r="8" spans="1:4" s="85" customFormat="1" ht="15" customHeight="1">
      <c r="A8" s="96" t="s">
        <v>137</v>
      </c>
      <c r="B8" s="96"/>
      <c r="C8" s="97"/>
      <c r="D8" s="98"/>
    </row>
    <row r="9" spans="1:4" s="86" customFormat="1" ht="15" customHeight="1">
      <c r="A9" s="99" t="s">
        <v>157</v>
      </c>
      <c r="B9" s="99"/>
      <c r="C9" s="100"/>
      <c r="D9" s="101"/>
    </row>
    <row r="10" spans="1:4" ht="15" customHeight="1">
      <c r="A10" s="102">
        <v>5.0999999999999996</v>
      </c>
      <c r="B10" s="102" t="s">
        <v>139</v>
      </c>
      <c r="C10" s="103" t="s">
        <v>141</v>
      </c>
      <c r="D10" s="104">
        <v>0</v>
      </c>
    </row>
    <row r="11" spans="1:4" ht="15" customHeight="1">
      <c r="A11" s="102" t="s">
        <v>158</v>
      </c>
      <c r="B11" s="102" t="s">
        <v>144</v>
      </c>
      <c r="C11" s="103" t="s">
        <v>159</v>
      </c>
      <c r="D11" s="104">
        <v>0</v>
      </c>
    </row>
    <row r="12" spans="1:4" s="85" customFormat="1" ht="15" customHeight="1">
      <c r="A12" s="96" t="s">
        <v>154</v>
      </c>
      <c r="B12" s="96"/>
      <c r="C12" s="97"/>
      <c r="D12" s="98"/>
    </row>
    <row r="13" spans="1:4">
      <c r="A13" s="99" t="s">
        <v>160</v>
      </c>
      <c r="B13" s="99"/>
      <c r="C13" s="100"/>
      <c r="D13" s="101"/>
    </row>
    <row r="14" spans="1:4" ht="30">
      <c r="A14" s="102" t="s">
        <v>161</v>
      </c>
      <c r="B14" s="102" t="s">
        <v>144</v>
      </c>
      <c r="C14" s="103" t="s">
        <v>162</v>
      </c>
      <c r="D14" s="104">
        <v>1</v>
      </c>
    </row>
    <row r="15" spans="1:4">
      <c r="A15" s="99" t="s">
        <v>163</v>
      </c>
      <c r="B15" s="102"/>
      <c r="C15" s="103"/>
      <c r="D15" s="104"/>
    </row>
    <row r="16" spans="1:4">
      <c r="A16" s="102" t="s">
        <v>164</v>
      </c>
      <c r="B16" s="102" t="s">
        <v>144</v>
      </c>
      <c r="C16" s="103" t="s">
        <v>165</v>
      </c>
      <c r="D16" s="104">
        <v>1</v>
      </c>
    </row>
    <row r="17" spans="1:4" ht="30">
      <c r="A17" s="102" t="s">
        <v>166</v>
      </c>
      <c r="B17" s="102" t="s">
        <v>144</v>
      </c>
      <c r="C17" s="103" t="s">
        <v>167</v>
      </c>
      <c r="D17" s="104">
        <v>341</v>
      </c>
    </row>
    <row r="18" spans="1:4">
      <c r="A18" s="99" t="s">
        <v>168</v>
      </c>
      <c r="B18" s="102"/>
      <c r="C18" s="103"/>
      <c r="D18" s="104"/>
    </row>
    <row r="19" spans="1:4">
      <c r="A19" s="102" t="s">
        <v>169</v>
      </c>
      <c r="B19" s="102" t="s">
        <v>144</v>
      </c>
      <c r="C19" s="103" t="s">
        <v>170</v>
      </c>
      <c r="D19" s="104">
        <v>2</v>
      </c>
    </row>
    <row r="20" spans="1:4" ht="30">
      <c r="A20" s="102" t="s">
        <v>161</v>
      </c>
      <c r="B20" s="102" t="s">
        <v>144</v>
      </c>
      <c r="C20" s="103" t="s">
        <v>162</v>
      </c>
      <c r="D20" s="104">
        <v>5</v>
      </c>
    </row>
  </sheetData>
  <hyperlinks>
    <hyperlink ref="A4" r:id="rId1" xr:uid="{550FAF66-673C-F544-A4D9-A380E7E74AC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0636-100D-6C45-B339-CB3CECEF050D}">
  <dimension ref="A1:G28"/>
  <sheetViews>
    <sheetView topLeftCell="A22" zoomScale="135" workbookViewId="0">
      <selection activeCell="A93" sqref="A30:XFD93"/>
    </sheetView>
  </sheetViews>
  <sheetFormatPr defaultColWidth="10.875" defaultRowHeight="15.95"/>
  <cols>
    <col min="1" max="1" width="12.875" style="82" customWidth="1"/>
    <col min="2" max="2" width="10.875" style="82"/>
    <col min="3" max="3" width="54.125" style="82" customWidth="1"/>
    <col min="4" max="4" width="13.875" style="87" customWidth="1"/>
    <col min="5" max="5" width="10.875" style="115"/>
    <col min="6" max="16384" width="10.875" style="82"/>
  </cols>
  <sheetData>
    <row r="1" spans="1:7">
      <c r="A1" s="88" t="s">
        <v>0</v>
      </c>
      <c r="B1" s="79"/>
      <c r="C1" s="80"/>
      <c r="D1" s="81"/>
      <c r="E1" s="154"/>
    </row>
    <row r="2" spans="1:7">
      <c r="A2" s="129">
        <v>2019</v>
      </c>
      <c r="B2" s="79"/>
      <c r="C2" s="80"/>
      <c r="D2" s="81"/>
      <c r="E2" s="154"/>
    </row>
    <row r="3" spans="1:7">
      <c r="A3" s="105" t="s">
        <v>171</v>
      </c>
      <c r="B3" s="106" t="s">
        <v>133</v>
      </c>
      <c r="C3" s="106" t="s">
        <v>172</v>
      </c>
      <c r="D3" s="106" t="s">
        <v>173</v>
      </c>
      <c r="E3" s="116" t="s">
        <v>174</v>
      </c>
      <c r="F3" s="106" t="s">
        <v>175</v>
      </c>
      <c r="G3" s="107" t="s">
        <v>176</v>
      </c>
    </row>
    <row r="4" spans="1:7">
      <c r="A4" s="108" t="s">
        <v>177</v>
      </c>
      <c r="B4" s="117"/>
      <c r="C4" s="118"/>
      <c r="D4" s="110"/>
      <c r="E4" s="110"/>
      <c r="F4" s="111"/>
      <c r="G4" s="112"/>
    </row>
    <row r="5" spans="1:7">
      <c r="A5" s="122">
        <v>1.2</v>
      </c>
      <c r="B5" s="102" t="s">
        <v>139</v>
      </c>
      <c r="C5" s="119" t="s">
        <v>140</v>
      </c>
      <c r="D5" s="114">
        <v>0</v>
      </c>
      <c r="E5" s="113">
        <f>2000+450</f>
        <v>2450</v>
      </c>
      <c r="F5" s="114">
        <v>0</v>
      </c>
      <c r="G5" s="109">
        <f>SUM(D5:F5)</f>
        <v>2450</v>
      </c>
    </row>
    <row r="6" spans="1:7" ht="30">
      <c r="A6" s="122" t="s">
        <v>150</v>
      </c>
      <c r="B6" s="102" t="s">
        <v>144</v>
      </c>
      <c r="C6" s="119" t="s">
        <v>151</v>
      </c>
      <c r="D6" s="114">
        <v>0</v>
      </c>
      <c r="E6" s="113">
        <v>1</v>
      </c>
      <c r="F6" s="114">
        <v>0</v>
      </c>
      <c r="G6" s="109">
        <f t="shared" ref="G6:G15" si="0">SUM(D6:F6)</f>
        <v>1</v>
      </c>
    </row>
    <row r="7" spans="1:7">
      <c r="A7" s="108" t="s">
        <v>178</v>
      </c>
      <c r="B7" s="117"/>
      <c r="C7" s="118"/>
      <c r="D7" s="114"/>
      <c r="E7" s="114"/>
      <c r="F7" s="114"/>
      <c r="G7" s="109"/>
    </row>
    <row r="8" spans="1:7">
      <c r="A8" s="122" t="s">
        <v>143</v>
      </c>
      <c r="B8" s="102" t="s">
        <v>144</v>
      </c>
      <c r="C8" s="119" t="s">
        <v>145</v>
      </c>
      <c r="D8" s="114">
        <v>0</v>
      </c>
      <c r="E8" s="113">
        <v>4665</v>
      </c>
      <c r="F8" s="114">
        <v>0</v>
      </c>
      <c r="G8" s="109">
        <f t="shared" si="0"/>
        <v>4665</v>
      </c>
    </row>
    <row r="9" spans="1:7" ht="30">
      <c r="A9" s="122" t="s">
        <v>152</v>
      </c>
      <c r="B9" s="102" t="s">
        <v>144</v>
      </c>
      <c r="C9" s="119" t="s">
        <v>153</v>
      </c>
      <c r="D9" s="114">
        <v>0</v>
      </c>
      <c r="E9" s="113">
        <v>76332</v>
      </c>
      <c r="F9" s="114">
        <v>0</v>
      </c>
      <c r="G9" s="109">
        <f t="shared" si="0"/>
        <v>76332</v>
      </c>
    </row>
    <row r="10" spans="1:7">
      <c r="A10" s="108" t="s">
        <v>179</v>
      </c>
      <c r="B10" s="117"/>
      <c r="C10" s="118"/>
      <c r="D10" s="114"/>
      <c r="E10" s="114"/>
      <c r="F10" s="114"/>
      <c r="G10" s="109"/>
    </row>
    <row r="11" spans="1:7">
      <c r="A11" s="122">
        <v>5.0999999999999996</v>
      </c>
      <c r="B11" s="102" t="s">
        <v>139</v>
      </c>
      <c r="C11" s="119" t="s">
        <v>141</v>
      </c>
      <c r="D11" s="114">
        <v>0</v>
      </c>
      <c r="E11" s="113">
        <f>7768+35700</f>
        <v>43468</v>
      </c>
      <c r="F11" s="114">
        <v>0</v>
      </c>
      <c r="G11" s="109">
        <f t="shared" si="0"/>
        <v>43468</v>
      </c>
    </row>
    <row r="12" spans="1:7">
      <c r="A12" s="108" t="s">
        <v>180</v>
      </c>
      <c r="B12" s="117"/>
      <c r="C12" s="118"/>
      <c r="D12" s="114"/>
      <c r="E12" s="121"/>
      <c r="F12" s="114"/>
      <c r="G12" s="109"/>
    </row>
    <row r="13" spans="1:7">
      <c r="A13" s="122">
        <v>6.1</v>
      </c>
      <c r="B13" s="102" t="s">
        <v>139</v>
      </c>
      <c r="C13" s="119" t="s">
        <v>142</v>
      </c>
      <c r="D13" s="114">
        <v>0</v>
      </c>
      <c r="E13" s="113">
        <f>1+1</f>
        <v>2</v>
      </c>
      <c r="F13" s="114">
        <v>0</v>
      </c>
      <c r="G13" s="109">
        <f t="shared" si="0"/>
        <v>2</v>
      </c>
    </row>
    <row r="14" spans="1:7">
      <c r="A14" s="122">
        <v>6.2</v>
      </c>
      <c r="B14" s="102" t="s">
        <v>139</v>
      </c>
      <c r="C14" s="119" t="s">
        <v>149</v>
      </c>
      <c r="D14" s="114">
        <v>0</v>
      </c>
      <c r="E14" s="114">
        <v>1</v>
      </c>
      <c r="F14" s="114">
        <v>0</v>
      </c>
      <c r="G14" s="109">
        <f t="shared" si="0"/>
        <v>1</v>
      </c>
    </row>
    <row r="15" spans="1:7" ht="30">
      <c r="A15" s="123" t="s">
        <v>146</v>
      </c>
      <c r="B15" s="124" t="s">
        <v>144</v>
      </c>
      <c r="C15" s="125" t="s">
        <v>147</v>
      </c>
      <c r="D15" s="126">
        <v>0</v>
      </c>
      <c r="E15" s="126">
        <v>1</v>
      </c>
      <c r="F15" s="126">
        <v>0</v>
      </c>
      <c r="G15" s="127">
        <f t="shared" si="0"/>
        <v>1</v>
      </c>
    </row>
    <row r="16" spans="1:7">
      <c r="D16" s="120"/>
      <c r="E16" s="155"/>
    </row>
    <row r="17" spans="1:7">
      <c r="A17" s="129">
        <v>2020</v>
      </c>
      <c r="B17" s="79"/>
      <c r="C17" s="80"/>
      <c r="D17" s="81"/>
      <c r="E17" s="154"/>
    </row>
    <row r="18" spans="1:7">
      <c r="A18" s="105" t="s">
        <v>171</v>
      </c>
      <c r="B18" s="106" t="s">
        <v>133</v>
      </c>
      <c r="C18" s="106" t="s">
        <v>172</v>
      </c>
      <c r="D18" s="106" t="s">
        <v>173</v>
      </c>
      <c r="E18" s="116" t="s">
        <v>174</v>
      </c>
      <c r="F18" s="106" t="s">
        <v>175</v>
      </c>
      <c r="G18" s="107" t="s">
        <v>176</v>
      </c>
    </row>
    <row r="19" spans="1:7">
      <c r="A19" s="108" t="s">
        <v>177</v>
      </c>
      <c r="B19" s="117"/>
      <c r="C19" s="118"/>
      <c r="D19" s="110"/>
      <c r="E19" s="110"/>
      <c r="F19" s="111"/>
      <c r="G19" s="112"/>
    </row>
    <row r="20" spans="1:7">
      <c r="A20" s="122" t="s">
        <v>169</v>
      </c>
      <c r="B20" s="102" t="s">
        <v>144</v>
      </c>
      <c r="C20" s="119" t="s">
        <v>170</v>
      </c>
      <c r="D20" s="114">
        <v>0</v>
      </c>
      <c r="E20" s="113">
        <v>0</v>
      </c>
      <c r="F20" s="114">
        <v>2</v>
      </c>
      <c r="G20" s="109">
        <f>SUM(D20:F20)</f>
        <v>2</v>
      </c>
    </row>
    <row r="21" spans="1:7">
      <c r="A21" s="108" t="s">
        <v>178</v>
      </c>
      <c r="B21" s="117"/>
      <c r="C21" s="118"/>
      <c r="D21" s="114"/>
      <c r="E21" s="114"/>
      <c r="F21" s="114"/>
      <c r="G21" s="109"/>
    </row>
    <row r="22" spans="1:7">
      <c r="A22" s="122" t="s">
        <v>158</v>
      </c>
      <c r="B22" s="102" t="s">
        <v>144</v>
      </c>
      <c r="C22" s="119" t="s">
        <v>159</v>
      </c>
      <c r="D22" s="114">
        <v>0</v>
      </c>
      <c r="E22" s="131">
        <v>0</v>
      </c>
      <c r="F22" s="114">
        <v>0</v>
      </c>
      <c r="G22" s="109">
        <f t="shared" ref="G22:G23" si="1">SUM(D22:F22)</f>
        <v>0</v>
      </c>
    </row>
    <row r="23" spans="1:7">
      <c r="A23" s="122" t="s">
        <v>164</v>
      </c>
      <c r="B23" s="102" t="s">
        <v>144</v>
      </c>
      <c r="C23" s="119" t="s">
        <v>165</v>
      </c>
      <c r="D23" s="114">
        <v>0</v>
      </c>
      <c r="E23" s="113">
        <v>0</v>
      </c>
      <c r="F23" s="114">
        <v>1</v>
      </c>
      <c r="G23" s="109">
        <f t="shared" si="1"/>
        <v>1</v>
      </c>
    </row>
    <row r="24" spans="1:7">
      <c r="A24" s="108" t="s">
        <v>179</v>
      </c>
      <c r="B24" s="117"/>
      <c r="C24" s="118"/>
      <c r="D24" s="114"/>
      <c r="E24" s="114"/>
      <c r="F24" s="114"/>
      <c r="G24" s="109"/>
    </row>
    <row r="25" spans="1:7">
      <c r="A25" s="122">
        <v>5.0999999999999996</v>
      </c>
      <c r="B25" s="102" t="s">
        <v>139</v>
      </c>
      <c r="C25" s="119" t="s">
        <v>141</v>
      </c>
      <c r="D25" s="114">
        <v>0</v>
      </c>
      <c r="E25" s="130">
        <v>0</v>
      </c>
      <c r="F25" s="114">
        <v>0</v>
      </c>
      <c r="G25" s="109">
        <f t="shared" ref="G25" si="2">SUM(D25:F25)</f>
        <v>0</v>
      </c>
    </row>
    <row r="26" spans="1:7">
      <c r="A26" s="108" t="s">
        <v>180</v>
      </c>
      <c r="B26" s="117"/>
      <c r="C26" s="118"/>
      <c r="D26" s="114"/>
      <c r="E26" s="121"/>
      <c r="F26" s="114"/>
      <c r="G26" s="109"/>
    </row>
    <row r="27" spans="1:7" ht="30">
      <c r="A27" s="122" t="s">
        <v>166</v>
      </c>
      <c r="B27" s="102" t="s">
        <v>144</v>
      </c>
      <c r="C27" s="119" t="s">
        <v>167</v>
      </c>
      <c r="D27" s="114">
        <v>0</v>
      </c>
      <c r="E27" s="114">
        <v>0</v>
      </c>
      <c r="F27" s="114">
        <v>341</v>
      </c>
      <c r="G27" s="109">
        <f>SUM(D27:F27)</f>
        <v>341</v>
      </c>
    </row>
    <row r="28" spans="1:7" ht="30">
      <c r="A28" s="123" t="s">
        <v>161</v>
      </c>
      <c r="B28" s="124" t="s">
        <v>144</v>
      </c>
      <c r="C28" s="125" t="s">
        <v>162</v>
      </c>
      <c r="D28" s="126">
        <v>0</v>
      </c>
      <c r="E28" s="126">
        <v>0</v>
      </c>
      <c r="F28" s="126">
        <v>6</v>
      </c>
      <c r="G28" s="127">
        <f>SUM(D28:F28)</f>
        <v>6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7319-F6A9-D443-B69F-2D1B84934C29}">
  <dimension ref="A1:D62"/>
  <sheetViews>
    <sheetView topLeftCell="A47" zoomScale="135" workbookViewId="0">
      <selection activeCell="D59" sqref="D59"/>
    </sheetView>
  </sheetViews>
  <sheetFormatPr defaultColWidth="10.875" defaultRowHeight="15.95"/>
  <cols>
    <col min="1" max="2" width="10.875" style="82"/>
    <col min="3" max="3" width="54.125" style="82" customWidth="1"/>
    <col min="4" max="4" width="13.875" style="87" customWidth="1"/>
    <col min="5" max="16384" width="10.875" style="82"/>
  </cols>
  <sheetData>
    <row r="1" spans="1:4">
      <c r="A1" s="88" t="s">
        <v>0</v>
      </c>
      <c r="B1" s="79"/>
      <c r="C1" s="80"/>
      <c r="D1" s="81"/>
    </row>
    <row r="2" spans="1:4">
      <c r="A2" s="88" t="s">
        <v>181</v>
      </c>
      <c r="B2" s="79"/>
      <c r="C2" s="80"/>
      <c r="D2" s="81"/>
    </row>
    <row r="3" spans="1:4">
      <c r="A3" s="88" t="s">
        <v>130</v>
      </c>
      <c r="B3" s="79"/>
      <c r="C3" s="80"/>
      <c r="D3" s="81"/>
    </row>
    <row r="4" spans="1:4">
      <c r="A4" s="75" t="s">
        <v>182</v>
      </c>
      <c r="B4" s="79"/>
      <c r="C4" s="80"/>
      <c r="D4" s="81"/>
    </row>
    <row r="5" spans="1:4">
      <c r="A5" s="83"/>
      <c r="B5" s="84"/>
      <c r="C5" s="80"/>
      <c r="D5" s="81"/>
    </row>
    <row r="6" spans="1:4">
      <c r="A6" s="90" t="s">
        <v>132</v>
      </c>
      <c r="B6" s="90" t="s">
        <v>133</v>
      </c>
      <c r="C6" s="91" t="s">
        <v>134</v>
      </c>
      <c r="D6" s="90" t="s">
        <v>135</v>
      </c>
    </row>
    <row r="7" spans="1:4">
      <c r="A7" s="96" t="s">
        <v>136</v>
      </c>
      <c r="B7" s="96"/>
      <c r="C7" s="132"/>
      <c r="D7" s="133"/>
    </row>
    <row r="8" spans="1:4">
      <c r="A8" s="134" t="s">
        <v>183</v>
      </c>
      <c r="B8" s="102"/>
      <c r="C8" s="119"/>
      <c r="D8" s="113"/>
    </row>
    <row r="9" spans="1:4" ht="30">
      <c r="A9" s="135">
        <v>1.1000000000000001</v>
      </c>
      <c r="B9" s="102" t="s">
        <v>139</v>
      </c>
      <c r="C9" s="119" t="s">
        <v>184</v>
      </c>
      <c r="D9" s="113">
        <v>424000</v>
      </c>
    </row>
    <row r="10" spans="1:4">
      <c r="A10" s="135">
        <v>6.2</v>
      </c>
      <c r="B10" s="102" t="s">
        <v>139</v>
      </c>
      <c r="C10" s="119" t="s">
        <v>149</v>
      </c>
      <c r="D10" s="113">
        <v>1</v>
      </c>
    </row>
    <row r="11" spans="1:4">
      <c r="A11" s="135" t="s">
        <v>185</v>
      </c>
      <c r="B11" s="102" t="s">
        <v>144</v>
      </c>
      <c r="C11" s="119" t="s">
        <v>186</v>
      </c>
      <c r="D11" s="113">
        <v>1</v>
      </c>
    </row>
    <row r="12" spans="1:4">
      <c r="A12" s="135" t="s">
        <v>169</v>
      </c>
      <c r="B12" s="102" t="s">
        <v>144</v>
      </c>
      <c r="C12" s="119" t="s">
        <v>170</v>
      </c>
      <c r="D12" s="113">
        <v>3</v>
      </c>
    </row>
    <row r="13" spans="1:4" s="86" customFormat="1">
      <c r="A13" s="134" t="s">
        <v>187</v>
      </c>
      <c r="B13" s="99"/>
      <c r="C13" s="136"/>
      <c r="D13" s="137"/>
    </row>
    <row r="14" spans="1:4">
      <c r="A14" s="135" t="s">
        <v>188</v>
      </c>
      <c r="B14" s="102" t="s">
        <v>144</v>
      </c>
      <c r="C14" s="119" t="s">
        <v>189</v>
      </c>
      <c r="D14" s="113">
        <v>1</v>
      </c>
    </row>
    <row r="15" spans="1:4" s="86" customFormat="1">
      <c r="A15" s="134" t="s">
        <v>190</v>
      </c>
      <c r="B15" s="99"/>
      <c r="C15" s="136"/>
      <c r="D15" s="137"/>
    </row>
    <row r="16" spans="1:4">
      <c r="A16" s="135">
        <v>6.2</v>
      </c>
      <c r="B16" s="102" t="s">
        <v>139</v>
      </c>
      <c r="C16" s="119" t="s">
        <v>149</v>
      </c>
      <c r="D16" s="113">
        <v>1</v>
      </c>
    </row>
    <row r="17" spans="1:4">
      <c r="A17" s="135" t="s">
        <v>188</v>
      </c>
      <c r="B17" s="102" t="s">
        <v>144</v>
      </c>
      <c r="C17" s="119" t="s">
        <v>189</v>
      </c>
      <c r="D17" s="113">
        <v>1</v>
      </c>
    </row>
    <row r="18" spans="1:4" s="86" customFormat="1">
      <c r="A18" s="134" t="s">
        <v>191</v>
      </c>
      <c r="B18" s="99"/>
      <c r="C18" s="136"/>
      <c r="D18" s="137"/>
    </row>
    <row r="19" spans="1:4">
      <c r="A19" s="135">
        <v>1.2</v>
      </c>
      <c r="B19" s="102" t="s">
        <v>139</v>
      </c>
      <c r="C19" s="119" t="s">
        <v>140</v>
      </c>
      <c r="D19" s="113">
        <v>365</v>
      </c>
    </row>
    <row r="20" spans="1:4">
      <c r="A20" s="135">
        <v>2.1</v>
      </c>
      <c r="B20" s="102" t="s">
        <v>139</v>
      </c>
      <c r="C20" s="119" t="s">
        <v>192</v>
      </c>
      <c r="D20" s="113">
        <v>88</v>
      </c>
    </row>
    <row r="21" spans="1:4">
      <c r="A21" s="135">
        <v>3.2</v>
      </c>
      <c r="B21" s="102" t="s">
        <v>139</v>
      </c>
      <c r="C21" s="119" t="s">
        <v>193</v>
      </c>
      <c r="D21" s="113">
        <v>1000</v>
      </c>
    </row>
    <row r="22" spans="1:4" ht="30">
      <c r="A22" s="135">
        <v>4.3</v>
      </c>
      <c r="B22" s="102" t="s">
        <v>139</v>
      </c>
      <c r="C22" s="119" t="s">
        <v>194</v>
      </c>
      <c r="D22" s="113">
        <v>1</v>
      </c>
    </row>
    <row r="23" spans="1:4">
      <c r="A23" s="135" t="s">
        <v>195</v>
      </c>
      <c r="B23" s="102" t="s">
        <v>144</v>
      </c>
      <c r="C23" s="119" t="s">
        <v>196</v>
      </c>
      <c r="D23" s="113">
        <v>1</v>
      </c>
    </row>
    <row r="24" spans="1:4" ht="30">
      <c r="A24" s="135" t="s">
        <v>197</v>
      </c>
      <c r="B24" s="102" t="s">
        <v>144</v>
      </c>
      <c r="C24" s="119" t="s">
        <v>198</v>
      </c>
      <c r="D24" s="113">
        <v>3</v>
      </c>
    </row>
    <row r="25" spans="1:4">
      <c r="A25" s="135" t="s">
        <v>199</v>
      </c>
      <c r="B25" s="102" t="s">
        <v>144</v>
      </c>
      <c r="C25" s="119" t="s">
        <v>200</v>
      </c>
      <c r="D25" s="113">
        <v>1</v>
      </c>
    </row>
    <row r="26" spans="1:4" ht="30">
      <c r="A26" s="135" t="s">
        <v>201</v>
      </c>
      <c r="B26" s="102" t="s">
        <v>144</v>
      </c>
      <c r="C26" s="119" t="s">
        <v>202</v>
      </c>
      <c r="D26" s="113">
        <v>1</v>
      </c>
    </row>
    <row r="27" spans="1:4">
      <c r="A27" s="135" t="s">
        <v>203</v>
      </c>
      <c r="B27" s="102" t="s">
        <v>144</v>
      </c>
      <c r="C27" s="119" t="s">
        <v>204</v>
      </c>
      <c r="D27" s="113">
        <v>1</v>
      </c>
    </row>
    <row r="28" spans="1:4">
      <c r="A28" s="135" t="s">
        <v>205</v>
      </c>
      <c r="B28" s="102" t="s">
        <v>144</v>
      </c>
      <c r="C28" s="119" t="s">
        <v>206</v>
      </c>
      <c r="D28" s="113">
        <v>3</v>
      </c>
    </row>
    <row r="29" spans="1:4" ht="30">
      <c r="A29" s="135" t="s">
        <v>207</v>
      </c>
      <c r="B29" s="102" t="s">
        <v>144</v>
      </c>
      <c r="C29" s="119" t="s">
        <v>208</v>
      </c>
      <c r="D29" s="113">
        <v>1</v>
      </c>
    </row>
    <row r="30" spans="1:4">
      <c r="A30" s="135" t="s">
        <v>209</v>
      </c>
      <c r="B30" s="102" t="s">
        <v>144</v>
      </c>
      <c r="C30" s="119" t="s">
        <v>210</v>
      </c>
      <c r="D30" s="113">
        <v>1</v>
      </c>
    </row>
    <row r="31" spans="1:4" ht="30">
      <c r="A31" s="135" t="s">
        <v>166</v>
      </c>
      <c r="B31" s="102" t="s">
        <v>144</v>
      </c>
      <c r="C31" s="119" t="s">
        <v>167</v>
      </c>
      <c r="D31" s="113">
        <v>53</v>
      </c>
    </row>
    <row r="32" spans="1:4" s="86" customFormat="1">
      <c r="A32" s="134" t="s">
        <v>211</v>
      </c>
      <c r="B32" s="99"/>
      <c r="C32" s="136"/>
      <c r="D32" s="137"/>
    </row>
    <row r="33" spans="1:4">
      <c r="A33" s="135">
        <v>1.2</v>
      </c>
      <c r="B33" s="102" t="s">
        <v>139</v>
      </c>
      <c r="C33" s="119" t="s">
        <v>140</v>
      </c>
      <c r="D33" s="113">
        <v>180</v>
      </c>
    </row>
    <row r="34" spans="1:4">
      <c r="A34" s="135">
        <v>2.1</v>
      </c>
      <c r="B34" s="102" t="s">
        <v>139</v>
      </c>
      <c r="C34" s="119" t="s">
        <v>192</v>
      </c>
      <c r="D34" s="113">
        <v>37</v>
      </c>
    </row>
    <row r="35" spans="1:4" s="139" customFormat="1">
      <c r="A35" s="135">
        <v>2.2999999999999998</v>
      </c>
      <c r="B35" s="102" t="s">
        <v>139</v>
      </c>
      <c r="C35" s="119" t="s">
        <v>212</v>
      </c>
      <c r="D35" s="113">
        <v>37</v>
      </c>
    </row>
    <row r="36" spans="1:4">
      <c r="A36" s="135" t="s">
        <v>213</v>
      </c>
      <c r="B36" s="102" t="s">
        <v>144</v>
      </c>
      <c r="C36" s="119" t="s">
        <v>214</v>
      </c>
      <c r="D36" s="113">
        <v>3114136.6718930602</v>
      </c>
    </row>
    <row r="37" spans="1:4">
      <c r="A37" s="135" t="s">
        <v>205</v>
      </c>
      <c r="B37" s="102" t="s">
        <v>144</v>
      </c>
      <c r="C37" s="119" t="s">
        <v>206</v>
      </c>
      <c r="D37" s="113">
        <v>3</v>
      </c>
    </row>
    <row r="38" spans="1:4" ht="30">
      <c r="A38" s="135" t="s">
        <v>166</v>
      </c>
      <c r="B38" s="102" t="s">
        <v>144</v>
      </c>
      <c r="C38" s="119" t="s">
        <v>167</v>
      </c>
      <c r="D38" s="113">
        <v>10</v>
      </c>
    </row>
    <row r="39" spans="1:4">
      <c r="A39" s="135" t="s">
        <v>188</v>
      </c>
      <c r="B39" s="102" t="s">
        <v>144</v>
      </c>
      <c r="C39" s="119" t="s">
        <v>189</v>
      </c>
      <c r="D39" s="113">
        <v>2</v>
      </c>
    </row>
    <row r="40" spans="1:4" s="86" customFormat="1">
      <c r="A40" s="134" t="s">
        <v>215</v>
      </c>
      <c r="B40" s="99"/>
      <c r="C40" s="136"/>
      <c r="D40" s="137"/>
    </row>
    <row r="41" spans="1:4">
      <c r="A41" s="135">
        <v>1.2</v>
      </c>
      <c r="B41" s="102" t="s">
        <v>139</v>
      </c>
      <c r="C41" s="119" t="s">
        <v>140</v>
      </c>
      <c r="D41" s="113">
        <v>300</v>
      </c>
    </row>
    <row r="42" spans="1:4">
      <c r="A42" s="135" t="s">
        <v>205</v>
      </c>
      <c r="B42" s="102" t="s">
        <v>144</v>
      </c>
      <c r="C42" s="119" t="s">
        <v>206</v>
      </c>
      <c r="D42" s="113">
        <v>1</v>
      </c>
    </row>
    <row r="43" spans="1:4" s="86" customFormat="1">
      <c r="A43" s="134" t="s">
        <v>216</v>
      </c>
      <c r="B43" s="99"/>
      <c r="C43" s="136"/>
      <c r="D43" s="137"/>
    </row>
    <row r="44" spans="1:4">
      <c r="A44" s="135">
        <v>1.2</v>
      </c>
      <c r="B44" s="102" t="s">
        <v>139</v>
      </c>
      <c r="C44" s="119" t="s">
        <v>140</v>
      </c>
      <c r="D44" s="113">
        <v>4</v>
      </c>
    </row>
    <row r="45" spans="1:4">
      <c r="A45" s="135">
        <v>2.1</v>
      </c>
      <c r="B45" s="102" t="s">
        <v>139</v>
      </c>
      <c r="C45" s="119" t="s">
        <v>192</v>
      </c>
      <c r="D45" s="113">
        <v>3</v>
      </c>
    </row>
    <row r="46" spans="1:4" s="139" customFormat="1" ht="30">
      <c r="A46" s="135">
        <v>4.3</v>
      </c>
      <c r="B46" s="102" t="s">
        <v>139</v>
      </c>
      <c r="C46" s="119" t="s">
        <v>194</v>
      </c>
      <c r="D46" s="113">
        <v>1</v>
      </c>
    </row>
    <row r="47" spans="1:4" ht="30">
      <c r="A47" s="135" t="s">
        <v>217</v>
      </c>
      <c r="B47" s="102" t="s">
        <v>144</v>
      </c>
      <c r="C47" s="119" t="s">
        <v>218</v>
      </c>
      <c r="D47" s="113">
        <v>1</v>
      </c>
    </row>
    <row r="48" spans="1:4" ht="30">
      <c r="A48" s="135" t="s">
        <v>166</v>
      </c>
      <c r="B48" s="102" t="s">
        <v>144</v>
      </c>
      <c r="C48" s="119" t="s">
        <v>167</v>
      </c>
      <c r="D48" s="113">
        <v>211</v>
      </c>
    </row>
    <row r="49" spans="1:4" s="86" customFormat="1">
      <c r="A49" s="134" t="s">
        <v>219</v>
      </c>
      <c r="B49" s="99"/>
      <c r="C49" s="136"/>
      <c r="D49" s="137"/>
    </row>
    <row r="50" spans="1:4">
      <c r="A50" s="135">
        <v>1.2</v>
      </c>
      <c r="B50" s="102" t="s">
        <v>139</v>
      </c>
      <c r="C50" s="119" t="s">
        <v>140</v>
      </c>
      <c r="D50" s="113">
        <v>150</v>
      </c>
    </row>
    <row r="51" spans="1:4">
      <c r="A51" s="135">
        <v>2.2999999999999998</v>
      </c>
      <c r="B51" s="102" t="s">
        <v>139</v>
      </c>
      <c r="C51" s="119" t="s">
        <v>212</v>
      </c>
      <c r="D51" s="113">
        <v>89</v>
      </c>
    </row>
    <row r="52" spans="1:4">
      <c r="A52" s="135">
        <v>4.0999999999999996</v>
      </c>
      <c r="B52" s="102" t="s">
        <v>139</v>
      </c>
      <c r="C52" s="119" t="s">
        <v>220</v>
      </c>
      <c r="D52" s="113">
        <v>5700000</v>
      </c>
    </row>
    <row r="53" spans="1:4">
      <c r="A53" s="135">
        <v>4.2</v>
      </c>
      <c r="B53" s="102" t="s">
        <v>139</v>
      </c>
      <c r="C53" s="119" t="s">
        <v>221</v>
      </c>
      <c r="D53" s="113">
        <v>2</v>
      </c>
    </row>
    <row r="54" spans="1:4">
      <c r="A54" s="135">
        <v>6.1</v>
      </c>
      <c r="B54" s="102" t="s">
        <v>139</v>
      </c>
      <c r="C54" s="119" t="s">
        <v>142</v>
      </c>
      <c r="D54" s="113">
        <v>1</v>
      </c>
    </row>
    <row r="55" spans="1:4">
      <c r="A55" s="135">
        <v>6.2</v>
      </c>
      <c r="B55" s="102" t="s">
        <v>139</v>
      </c>
      <c r="C55" s="119" t="s">
        <v>149</v>
      </c>
      <c r="D55" s="113">
        <v>2</v>
      </c>
    </row>
    <row r="56" spans="1:4" s="139" customFormat="1">
      <c r="A56" s="135" t="s">
        <v>213</v>
      </c>
      <c r="B56" s="102" t="s">
        <v>144</v>
      </c>
      <c r="C56" s="119" t="s">
        <v>214</v>
      </c>
      <c r="D56" s="113">
        <v>2060215.6861316201</v>
      </c>
    </row>
    <row r="57" spans="1:4" ht="30">
      <c r="A57" s="135" t="s">
        <v>222</v>
      </c>
      <c r="B57" s="102" t="s">
        <v>144</v>
      </c>
      <c r="C57" s="119" t="s">
        <v>223</v>
      </c>
      <c r="D57" s="113">
        <v>1</v>
      </c>
    </row>
    <row r="58" spans="1:4">
      <c r="A58" s="135" t="s">
        <v>203</v>
      </c>
      <c r="B58" s="102" t="s">
        <v>144</v>
      </c>
      <c r="C58" s="119" t="s">
        <v>204</v>
      </c>
      <c r="D58" s="113">
        <v>2</v>
      </c>
    </row>
    <row r="59" spans="1:4">
      <c r="A59" s="135" t="s">
        <v>205</v>
      </c>
      <c r="B59" s="102" t="s">
        <v>144</v>
      </c>
      <c r="C59" s="119" t="s">
        <v>206</v>
      </c>
      <c r="D59" s="113">
        <v>2</v>
      </c>
    </row>
    <row r="60" spans="1:4">
      <c r="A60" s="135" t="s">
        <v>209</v>
      </c>
      <c r="B60" s="102" t="s">
        <v>144</v>
      </c>
      <c r="C60" s="119" t="s">
        <v>210</v>
      </c>
      <c r="D60" s="113">
        <v>1</v>
      </c>
    </row>
    <row r="61" spans="1:4">
      <c r="A61" s="93" t="s">
        <v>137</v>
      </c>
      <c r="B61" s="93"/>
      <c r="C61" s="94"/>
      <c r="D61" s="138" t="s">
        <v>122</v>
      </c>
    </row>
    <row r="62" spans="1:4">
      <c r="A62" s="93" t="s">
        <v>154</v>
      </c>
      <c r="B62" s="93"/>
      <c r="C62" s="94"/>
      <c r="D62" s="138" t="s">
        <v>122</v>
      </c>
    </row>
  </sheetData>
  <hyperlinks>
    <hyperlink ref="A4" r:id="rId1" xr:uid="{E547173D-4F6F-7042-ACA4-EFC623F49498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7D96-05E4-EF4C-A511-73639D5A0FB9}">
  <dimension ref="A1:G65"/>
  <sheetViews>
    <sheetView tabSelected="1" topLeftCell="A54" zoomScale="135" workbookViewId="0">
      <selection activeCell="A35" sqref="A35:G64"/>
    </sheetView>
  </sheetViews>
  <sheetFormatPr defaultColWidth="10.875" defaultRowHeight="15.95"/>
  <cols>
    <col min="1" max="1" width="12.875" style="82" customWidth="1"/>
    <col min="2" max="2" width="10.875" style="82"/>
    <col min="3" max="3" width="54.125" style="82" customWidth="1"/>
    <col min="4" max="4" width="13.875" style="87" customWidth="1"/>
    <col min="5" max="5" width="10.875" style="115"/>
    <col min="6" max="16384" width="10.875" style="82"/>
  </cols>
  <sheetData>
    <row r="1" spans="1:7">
      <c r="A1" s="88" t="s">
        <v>0</v>
      </c>
      <c r="B1" s="79"/>
      <c r="C1" s="80"/>
      <c r="D1" s="81"/>
      <c r="E1" s="154"/>
    </row>
    <row r="2" spans="1:7">
      <c r="A2" s="129">
        <v>2019</v>
      </c>
      <c r="B2" s="79"/>
      <c r="C2" s="80"/>
      <c r="D2" s="81"/>
      <c r="E2" s="154"/>
    </row>
    <row r="3" spans="1:7">
      <c r="A3" s="105" t="s">
        <v>171</v>
      </c>
      <c r="B3" s="106" t="s">
        <v>133</v>
      </c>
      <c r="C3" s="106" t="s">
        <v>172</v>
      </c>
      <c r="D3" s="106" t="s">
        <v>173</v>
      </c>
      <c r="E3" s="116" t="s">
        <v>174</v>
      </c>
      <c r="F3" s="106" t="s">
        <v>175</v>
      </c>
      <c r="G3" s="107" t="s">
        <v>176</v>
      </c>
    </row>
    <row r="4" spans="1:7">
      <c r="A4" s="108" t="s">
        <v>177</v>
      </c>
      <c r="B4" s="117"/>
      <c r="C4" s="118"/>
      <c r="D4" s="110"/>
      <c r="E4" s="110"/>
      <c r="F4" s="111"/>
      <c r="G4" s="112"/>
    </row>
    <row r="5" spans="1:7">
      <c r="A5" s="122">
        <v>1.2</v>
      </c>
      <c r="B5" s="102" t="s">
        <v>139</v>
      </c>
      <c r="C5" s="119" t="s">
        <v>140</v>
      </c>
      <c r="D5" s="114">
        <v>0</v>
      </c>
      <c r="E5" s="113">
        <f>2000+450</f>
        <v>2450</v>
      </c>
      <c r="F5" s="114">
        <v>0</v>
      </c>
      <c r="G5" s="109">
        <f>SUM(D5:F5)</f>
        <v>2450</v>
      </c>
    </row>
    <row r="6" spans="1:7" ht="30">
      <c r="A6" s="122" t="s">
        <v>150</v>
      </c>
      <c r="B6" s="102" t="s">
        <v>144</v>
      </c>
      <c r="C6" s="119" t="s">
        <v>151</v>
      </c>
      <c r="D6" s="114">
        <v>0</v>
      </c>
      <c r="E6" s="113">
        <v>1</v>
      </c>
      <c r="F6" s="114">
        <v>0</v>
      </c>
      <c r="G6" s="109">
        <f t="shared" ref="G6:G15" si="0">SUM(D6:F6)</f>
        <v>1</v>
      </c>
    </row>
    <row r="7" spans="1:7">
      <c r="A7" s="108" t="s">
        <v>178</v>
      </c>
      <c r="B7" s="117"/>
      <c r="C7" s="118"/>
      <c r="D7" s="114"/>
      <c r="E7" s="114"/>
      <c r="F7" s="114"/>
      <c r="G7" s="109"/>
    </row>
    <row r="8" spans="1:7">
      <c r="A8" s="122" t="s">
        <v>143</v>
      </c>
      <c r="B8" s="102" t="s">
        <v>144</v>
      </c>
      <c r="C8" s="119" t="s">
        <v>145</v>
      </c>
      <c r="D8" s="114">
        <v>0</v>
      </c>
      <c r="E8" s="113">
        <v>4665</v>
      </c>
      <c r="F8" s="114">
        <v>0</v>
      </c>
      <c r="G8" s="109">
        <f t="shared" si="0"/>
        <v>4665</v>
      </c>
    </row>
    <row r="9" spans="1:7" ht="30">
      <c r="A9" s="122" t="s">
        <v>152</v>
      </c>
      <c r="B9" s="102" t="s">
        <v>144</v>
      </c>
      <c r="C9" s="119" t="s">
        <v>153</v>
      </c>
      <c r="D9" s="114">
        <v>0</v>
      </c>
      <c r="E9" s="113">
        <v>76332</v>
      </c>
      <c r="F9" s="114">
        <v>0</v>
      </c>
      <c r="G9" s="109">
        <f t="shared" si="0"/>
        <v>76332</v>
      </c>
    </row>
    <row r="10" spans="1:7">
      <c r="A10" s="108" t="s">
        <v>179</v>
      </c>
      <c r="B10" s="117"/>
      <c r="C10" s="118"/>
      <c r="D10" s="114"/>
      <c r="E10" s="114"/>
      <c r="F10" s="114"/>
      <c r="G10" s="109"/>
    </row>
    <row r="11" spans="1:7">
      <c r="A11" s="122">
        <v>5.0999999999999996</v>
      </c>
      <c r="B11" s="102" t="s">
        <v>139</v>
      </c>
      <c r="C11" s="119" t="s">
        <v>141</v>
      </c>
      <c r="D11" s="114">
        <v>0</v>
      </c>
      <c r="E11" s="113">
        <f>7768+35700</f>
        <v>43468</v>
      </c>
      <c r="F11" s="114">
        <v>0</v>
      </c>
      <c r="G11" s="109">
        <f t="shared" si="0"/>
        <v>43468</v>
      </c>
    </row>
    <row r="12" spans="1:7">
      <c r="A12" s="108" t="s">
        <v>180</v>
      </c>
      <c r="B12" s="117"/>
      <c r="C12" s="118"/>
      <c r="D12" s="114"/>
      <c r="E12" s="121"/>
      <c r="F12" s="114"/>
      <c r="G12" s="109"/>
    </row>
    <row r="13" spans="1:7">
      <c r="A13" s="122">
        <v>6.1</v>
      </c>
      <c r="B13" s="102" t="s">
        <v>139</v>
      </c>
      <c r="C13" s="119" t="s">
        <v>142</v>
      </c>
      <c r="D13" s="114">
        <v>0</v>
      </c>
      <c r="E13" s="113">
        <f>1+1</f>
        <v>2</v>
      </c>
      <c r="F13" s="114">
        <v>0</v>
      </c>
      <c r="G13" s="109">
        <f t="shared" si="0"/>
        <v>2</v>
      </c>
    </row>
    <row r="14" spans="1:7">
      <c r="A14" s="122">
        <v>6.2</v>
      </c>
      <c r="B14" s="102" t="s">
        <v>139</v>
      </c>
      <c r="C14" s="119" t="s">
        <v>149</v>
      </c>
      <c r="D14" s="114">
        <v>0</v>
      </c>
      <c r="E14" s="114">
        <v>1</v>
      </c>
      <c r="F14" s="114">
        <v>0</v>
      </c>
      <c r="G14" s="109">
        <f t="shared" si="0"/>
        <v>1</v>
      </c>
    </row>
    <row r="15" spans="1:7" ht="30">
      <c r="A15" s="123" t="s">
        <v>146</v>
      </c>
      <c r="B15" s="124" t="s">
        <v>144</v>
      </c>
      <c r="C15" s="125" t="s">
        <v>147</v>
      </c>
      <c r="D15" s="126">
        <v>0</v>
      </c>
      <c r="E15" s="126">
        <v>1</v>
      </c>
      <c r="F15" s="126">
        <v>0</v>
      </c>
      <c r="G15" s="127">
        <f t="shared" si="0"/>
        <v>1</v>
      </c>
    </row>
    <row r="16" spans="1:7">
      <c r="D16" s="120"/>
      <c r="E16" s="155"/>
    </row>
    <row r="17" spans="1:7">
      <c r="A17" s="129">
        <v>2020</v>
      </c>
      <c r="B17" s="79"/>
      <c r="C17" s="80"/>
      <c r="D17" s="81"/>
      <c r="E17" s="154"/>
    </row>
    <row r="18" spans="1:7">
      <c r="A18" s="105" t="s">
        <v>171</v>
      </c>
      <c r="B18" s="106" t="s">
        <v>133</v>
      </c>
      <c r="C18" s="106" t="s">
        <v>172</v>
      </c>
      <c r="D18" s="106" t="s">
        <v>173</v>
      </c>
      <c r="E18" s="116" t="s">
        <v>174</v>
      </c>
      <c r="F18" s="106" t="s">
        <v>175</v>
      </c>
      <c r="G18" s="107" t="s">
        <v>176</v>
      </c>
    </row>
    <row r="19" spans="1:7">
      <c r="A19" s="108" t="s">
        <v>177</v>
      </c>
      <c r="B19" s="117"/>
      <c r="C19" s="118"/>
      <c r="D19" s="110"/>
      <c r="E19" s="110"/>
      <c r="F19" s="111"/>
      <c r="G19" s="112"/>
    </row>
    <row r="20" spans="1:7">
      <c r="A20" s="122" t="s">
        <v>169</v>
      </c>
      <c r="B20" s="102" t="s">
        <v>144</v>
      </c>
      <c r="C20" s="119" t="s">
        <v>170</v>
      </c>
      <c r="D20" s="114">
        <v>0</v>
      </c>
      <c r="E20" s="113">
        <v>0</v>
      </c>
      <c r="F20" s="114">
        <v>2</v>
      </c>
      <c r="G20" s="109">
        <f>SUM(D20:F20)</f>
        <v>2</v>
      </c>
    </row>
    <row r="21" spans="1:7">
      <c r="A21" s="108" t="s">
        <v>178</v>
      </c>
      <c r="B21" s="117"/>
      <c r="C21" s="118"/>
      <c r="D21" s="114"/>
      <c r="E21" s="114"/>
      <c r="F21" s="114"/>
      <c r="G21" s="109"/>
    </row>
    <row r="22" spans="1:7">
      <c r="A22" s="122" t="s">
        <v>158</v>
      </c>
      <c r="B22" s="102" t="s">
        <v>144</v>
      </c>
      <c r="C22" s="119" t="s">
        <v>159</v>
      </c>
      <c r="D22" s="114">
        <v>0</v>
      </c>
      <c r="E22" s="131">
        <v>0</v>
      </c>
      <c r="F22" s="114">
        <v>0</v>
      </c>
      <c r="G22" s="109">
        <f t="shared" ref="G22:G23" si="1">SUM(D22:F22)</f>
        <v>0</v>
      </c>
    </row>
    <row r="23" spans="1:7">
      <c r="A23" s="122" t="s">
        <v>164</v>
      </c>
      <c r="B23" s="102" t="s">
        <v>144</v>
      </c>
      <c r="C23" s="119" t="s">
        <v>165</v>
      </c>
      <c r="D23" s="114">
        <v>0</v>
      </c>
      <c r="E23" s="113">
        <v>0</v>
      </c>
      <c r="F23" s="114">
        <v>1</v>
      </c>
      <c r="G23" s="109">
        <f t="shared" si="1"/>
        <v>1</v>
      </c>
    </row>
    <row r="24" spans="1:7">
      <c r="A24" s="108" t="s">
        <v>179</v>
      </c>
      <c r="B24" s="117"/>
      <c r="C24" s="118"/>
      <c r="D24" s="114"/>
      <c r="E24" s="114"/>
      <c r="F24" s="114"/>
      <c r="G24" s="109"/>
    </row>
    <row r="25" spans="1:7">
      <c r="A25" s="122">
        <v>5.0999999999999996</v>
      </c>
      <c r="B25" s="102" t="s">
        <v>139</v>
      </c>
      <c r="C25" s="119" t="s">
        <v>141</v>
      </c>
      <c r="D25" s="114">
        <v>0</v>
      </c>
      <c r="E25" s="130">
        <v>0</v>
      </c>
      <c r="F25" s="114">
        <v>0</v>
      </c>
      <c r="G25" s="109">
        <f t="shared" ref="G25" si="2">SUM(D25:F25)</f>
        <v>0</v>
      </c>
    </row>
    <row r="26" spans="1:7">
      <c r="A26" s="108" t="s">
        <v>180</v>
      </c>
      <c r="B26" s="117"/>
      <c r="C26" s="118"/>
      <c r="D26" s="114"/>
      <c r="E26" s="121"/>
      <c r="F26" s="114"/>
      <c r="G26" s="109"/>
    </row>
    <row r="27" spans="1:7" ht="30">
      <c r="A27" s="122" t="s">
        <v>166</v>
      </c>
      <c r="B27" s="102" t="s">
        <v>144</v>
      </c>
      <c r="C27" s="119" t="s">
        <v>167</v>
      </c>
      <c r="D27" s="114">
        <v>0</v>
      </c>
      <c r="E27" s="114">
        <v>0</v>
      </c>
      <c r="F27" s="114">
        <v>341</v>
      </c>
      <c r="G27" s="109">
        <f>SUM(D27:F27)</f>
        <v>341</v>
      </c>
    </row>
    <row r="28" spans="1:7" ht="30">
      <c r="A28" s="123" t="s">
        <v>161</v>
      </c>
      <c r="B28" s="124" t="s">
        <v>144</v>
      </c>
      <c r="C28" s="125" t="s">
        <v>162</v>
      </c>
      <c r="D28" s="126">
        <v>0</v>
      </c>
      <c r="E28" s="126">
        <v>0</v>
      </c>
      <c r="F28" s="126">
        <v>6</v>
      </c>
      <c r="G28" s="127">
        <f>SUM(D28:F28)</f>
        <v>6</v>
      </c>
    </row>
    <row r="30" spans="1:7" s="79" customFormat="1" ht="14.1">
      <c r="A30" s="79" t="s">
        <v>224</v>
      </c>
      <c r="D30" s="140"/>
      <c r="E30" s="141"/>
    </row>
    <row r="32" spans="1:7">
      <c r="A32" s="142">
        <v>2022</v>
      </c>
      <c r="B32" s="84"/>
      <c r="C32" s="80"/>
      <c r="D32" s="81"/>
      <c r="E32" s="82"/>
    </row>
    <row r="33" spans="1:7">
      <c r="A33" s="105" t="s">
        <v>171</v>
      </c>
      <c r="B33" s="106" t="s">
        <v>133</v>
      </c>
      <c r="C33" s="106" t="s">
        <v>172</v>
      </c>
      <c r="D33" s="116" t="s">
        <v>173</v>
      </c>
      <c r="E33" s="116" t="s">
        <v>174</v>
      </c>
      <c r="F33" s="116" t="s">
        <v>175</v>
      </c>
      <c r="G33" s="107" t="s">
        <v>176</v>
      </c>
    </row>
    <row r="34" spans="1:7">
      <c r="A34" s="108" t="s">
        <v>177</v>
      </c>
      <c r="B34" s="117"/>
      <c r="C34" s="118"/>
      <c r="D34" s="110"/>
      <c r="E34" s="79"/>
      <c r="F34" s="79"/>
      <c r="G34" s="109"/>
    </row>
    <row r="35" spans="1:7" ht="30">
      <c r="A35" s="122">
        <v>1.1000000000000001</v>
      </c>
      <c r="B35" s="102" t="s">
        <v>139</v>
      </c>
      <c r="C35" s="119" t="s">
        <v>184</v>
      </c>
      <c r="D35" s="143">
        <v>424000</v>
      </c>
      <c r="E35" s="143">
        <v>0</v>
      </c>
      <c r="F35" s="143">
        <v>0</v>
      </c>
      <c r="G35" s="109">
        <f>SUM(D35:F35)</f>
        <v>424000</v>
      </c>
    </row>
    <row r="36" spans="1:7">
      <c r="A36" s="122">
        <v>1.2</v>
      </c>
      <c r="B36" s="102" t="s">
        <v>139</v>
      </c>
      <c r="C36" s="119" t="s">
        <v>140</v>
      </c>
      <c r="D36" s="143">
        <f>365+180+300+4+150</f>
        <v>999</v>
      </c>
      <c r="E36" s="143">
        <v>0</v>
      </c>
      <c r="F36" s="143">
        <v>0</v>
      </c>
      <c r="G36" s="109">
        <f t="shared" ref="G36:G63" si="3">SUM(D36:F36)</f>
        <v>999</v>
      </c>
    </row>
    <row r="37" spans="1:7">
      <c r="A37" s="122" t="s">
        <v>185</v>
      </c>
      <c r="B37" s="102" t="s">
        <v>144</v>
      </c>
      <c r="C37" s="119" t="s">
        <v>186</v>
      </c>
      <c r="D37" s="143">
        <v>1</v>
      </c>
      <c r="E37" s="143">
        <v>0</v>
      </c>
      <c r="F37" s="143">
        <v>0</v>
      </c>
      <c r="G37" s="109">
        <f t="shared" si="3"/>
        <v>1</v>
      </c>
    </row>
    <row r="38" spans="1:7">
      <c r="A38" s="122" t="s">
        <v>169</v>
      </c>
      <c r="B38" s="102" t="s">
        <v>144</v>
      </c>
      <c r="C38" s="119" t="s">
        <v>170</v>
      </c>
      <c r="D38" s="143">
        <v>3</v>
      </c>
      <c r="E38" s="143">
        <v>0</v>
      </c>
      <c r="F38" s="143">
        <v>0</v>
      </c>
      <c r="G38" s="109">
        <f t="shared" si="3"/>
        <v>3</v>
      </c>
    </row>
    <row r="39" spans="1:7">
      <c r="A39" s="108" t="s">
        <v>178</v>
      </c>
      <c r="B39" s="117"/>
      <c r="C39" s="118"/>
      <c r="D39" s="143"/>
      <c r="E39" s="143"/>
      <c r="F39" s="143"/>
      <c r="G39" s="109"/>
    </row>
    <row r="40" spans="1:7">
      <c r="A40" s="122">
        <v>2.1</v>
      </c>
      <c r="B40" s="102" t="s">
        <v>139</v>
      </c>
      <c r="C40" s="119" t="s">
        <v>192</v>
      </c>
      <c r="D40" s="143">
        <f>88+37+3</f>
        <v>128</v>
      </c>
      <c r="E40" s="143">
        <v>0</v>
      </c>
      <c r="F40" s="143">
        <v>0</v>
      </c>
      <c r="G40" s="109">
        <f t="shared" si="3"/>
        <v>128</v>
      </c>
    </row>
    <row r="41" spans="1:7">
      <c r="A41" s="122">
        <v>2.2999999999999998</v>
      </c>
      <c r="B41" s="102" t="s">
        <v>139</v>
      </c>
      <c r="C41" s="119" t="s">
        <v>212</v>
      </c>
      <c r="D41" s="143">
        <f>37+89</f>
        <v>126</v>
      </c>
      <c r="E41" s="143">
        <v>0</v>
      </c>
      <c r="F41" s="143">
        <v>0</v>
      </c>
      <c r="G41" s="109">
        <f t="shared" si="3"/>
        <v>126</v>
      </c>
    </row>
    <row r="42" spans="1:7">
      <c r="A42" s="122" t="s">
        <v>195</v>
      </c>
      <c r="B42" s="102" t="s">
        <v>144</v>
      </c>
      <c r="C42" s="119" t="s">
        <v>196</v>
      </c>
      <c r="D42" s="143">
        <v>1</v>
      </c>
      <c r="E42" s="143">
        <v>0</v>
      </c>
      <c r="F42" s="143">
        <v>0</v>
      </c>
      <c r="G42" s="109">
        <f t="shared" si="3"/>
        <v>1</v>
      </c>
    </row>
    <row r="43" spans="1:7" ht="30">
      <c r="A43" s="122" t="s">
        <v>197</v>
      </c>
      <c r="B43" s="102" t="s">
        <v>144</v>
      </c>
      <c r="C43" s="119" t="s">
        <v>198</v>
      </c>
      <c r="D43" s="143">
        <v>3</v>
      </c>
      <c r="E43" s="143">
        <v>0</v>
      </c>
      <c r="F43" s="143">
        <v>0</v>
      </c>
      <c r="G43" s="109">
        <f t="shared" si="3"/>
        <v>3</v>
      </c>
    </row>
    <row r="44" spans="1:7">
      <c r="A44" s="108" t="s">
        <v>225</v>
      </c>
      <c r="B44" s="117"/>
      <c r="C44" s="118"/>
      <c r="D44" s="143"/>
      <c r="E44" s="143"/>
      <c r="F44" s="143"/>
      <c r="G44" s="109"/>
    </row>
    <row r="45" spans="1:7">
      <c r="A45" s="122">
        <v>3.2</v>
      </c>
      <c r="B45" s="102" t="s">
        <v>139</v>
      </c>
      <c r="C45" s="119" t="s">
        <v>193</v>
      </c>
      <c r="D45" s="143">
        <v>1000</v>
      </c>
      <c r="E45" s="143">
        <v>0</v>
      </c>
      <c r="F45" s="143">
        <v>0</v>
      </c>
      <c r="G45" s="109">
        <f t="shared" si="3"/>
        <v>1000</v>
      </c>
    </row>
    <row r="46" spans="1:7">
      <c r="A46" s="122" t="s">
        <v>213</v>
      </c>
      <c r="B46" s="102" t="s">
        <v>144</v>
      </c>
      <c r="C46" s="119" t="s">
        <v>214</v>
      </c>
      <c r="D46" s="143">
        <f>3114136.67189306+2060215.68613162</f>
        <v>5174352.3580246801</v>
      </c>
      <c r="E46" s="143">
        <v>0</v>
      </c>
      <c r="F46" s="143">
        <v>0</v>
      </c>
      <c r="G46" s="109">
        <f t="shared" si="3"/>
        <v>5174352.3580246801</v>
      </c>
    </row>
    <row r="47" spans="1:7">
      <c r="A47" s="122" t="s">
        <v>199</v>
      </c>
      <c r="B47" s="102" t="s">
        <v>144</v>
      </c>
      <c r="C47" s="119" t="s">
        <v>200</v>
      </c>
      <c r="D47" s="143">
        <v>1</v>
      </c>
      <c r="E47" s="143">
        <v>0</v>
      </c>
      <c r="F47" s="143">
        <v>0</v>
      </c>
      <c r="G47" s="109">
        <f t="shared" si="3"/>
        <v>1</v>
      </c>
    </row>
    <row r="48" spans="1:7" ht="30">
      <c r="A48" s="122" t="s">
        <v>201</v>
      </c>
      <c r="B48" s="102" t="s">
        <v>144</v>
      </c>
      <c r="C48" s="119" t="s">
        <v>202</v>
      </c>
      <c r="D48" s="143">
        <v>1</v>
      </c>
      <c r="E48" s="143">
        <v>0</v>
      </c>
      <c r="F48" s="143">
        <v>0</v>
      </c>
      <c r="G48" s="109">
        <f t="shared" si="3"/>
        <v>1</v>
      </c>
    </row>
    <row r="49" spans="1:7" ht="30">
      <c r="A49" s="122" t="s">
        <v>222</v>
      </c>
      <c r="B49" s="102" t="s">
        <v>144</v>
      </c>
      <c r="C49" s="119" t="s">
        <v>223</v>
      </c>
      <c r="D49" s="143">
        <v>1</v>
      </c>
      <c r="E49" s="143">
        <v>0</v>
      </c>
      <c r="F49" s="143">
        <v>0</v>
      </c>
      <c r="G49" s="109">
        <f t="shared" si="3"/>
        <v>1</v>
      </c>
    </row>
    <row r="50" spans="1:7" ht="30">
      <c r="A50" s="122" t="s">
        <v>217</v>
      </c>
      <c r="B50" s="102" t="s">
        <v>144</v>
      </c>
      <c r="C50" s="119" t="s">
        <v>218</v>
      </c>
      <c r="D50" s="143">
        <v>1</v>
      </c>
      <c r="E50" s="143">
        <v>0</v>
      </c>
      <c r="F50" s="143">
        <v>0</v>
      </c>
      <c r="G50" s="109">
        <f t="shared" si="3"/>
        <v>1</v>
      </c>
    </row>
    <row r="51" spans="1:7">
      <c r="A51" s="108" t="s">
        <v>226</v>
      </c>
      <c r="B51" s="102"/>
      <c r="C51" s="119"/>
      <c r="D51" s="143"/>
      <c r="E51" s="143"/>
      <c r="F51" s="143"/>
      <c r="G51" s="109"/>
    </row>
    <row r="52" spans="1:7">
      <c r="A52" s="122">
        <v>4.0999999999999996</v>
      </c>
      <c r="B52" s="102" t="s">
        <v>139</v>
      </c>
      <c r="C52" s="119" t="s">
        <v>220</v>
      </c>
      <c r="D52" s="143">
        <v>5700000</v>
      </c>
      <c r="E52" s="143">
        <v>0</v>
      </c>
      <c r="F52" s="143">
        <v>0</v>
      </c>
      <c r="G52" s="109">
        <f t="shared" si="3"/>
        <v>5700000</v>
      </c>
    </row>
    <row r="53" spans="1:7">
      <c r="A53" s="122">
        <v>4.2</v>
      </c>
      <c r="B53" s="102" t="s">
        <v>139</v>
      </c>
      <c r="C53" s="119" t="s">
        <v>221</v>
      </c>
      <c r="D53" s="143">
        <v>2</v>
      </c>
      <c r="E53" s="143"/>
      <c r="F53" s="143"/>
      <c r="G53" s="109">
        <f t="shared" si="3"/>
        <v>2</v>
      </c>
    </row>
    <row r="54" spans="1:7" ht="30">
      <c r="A54" s="122">
        <v>4.3</v>
      </c>
      <c r="B54" s="102" t="s">
        <v>139</v>
      </c>
      <c r="C54" s="119" t="s">
        <v>194</v>
      </c>
      <c r="D54" s="143">
        <f>1+1</f>
        <v>2</v>
      </c>
      <c r="E54" s="143">
        <v>0</v>
      </c>
      <c r="F54" s="143">
        <v>0</v>
      </c>
      <c r="G54" s="109">
        <f t="shared" si="3"/>
        <v>2</v>
      </c>
    </row>
    <row r="55" spans="1:7">
      <c r="A55" s="122" t="s">
        <v>203</v>
      </c>
      <c r="B55" s="102" t="s">
        <v>144</v>
      </c>
      <c r="C55" s="119" t="s">
        <v>204</v>
      </c>
      <c r="D55" s="143">
        <f>1+2</f>
        <v>3</v>
      </c>
      <c r="E55" s="143"/>
      <c r="F55" s="143"/>
      <c r="G55" s="109">
        <f t="shared" si="3"/>
        <v>3</v>
      </c>
    </row>
    <row r="56" spans="1:7">
      <c r="A56" s="122" t="s">
        <v>205</v>
      </c>
      <c r="B56" s="102" t="s">
        <v>144</v>
      </c>
      <c r="C56" s="119" t="s">
        <v>206</v>
      </c>
      <c r="D56" s="143">
        <f>3+3+1+1+2</f>
        <v>10</v>
      </c>
      <c r="E56" s="143"/>
      <c r="F56" s="143"/>
      <c r="G56" s="109">
        <f t="shared" si="3"/>
        <v>10</v>
      </c>
    </row>
    <row r="57" spans="1:7" ht="30">
      <c r="A57" s="122" t="s">
        <v>207</v>
      </c>
      <c r="B57" s="102" t="s">
        <v>144</v>
      </c>
      <c r="C57" s="119" t="s">
        <v>208</v>
      </c>
      <c r="D57" s="143">
        <v>1</v>
      </c>
      <c r="E57" s="143"/>
      <c r="F57" s="143"/>
      <c r="G57" s="109">
        <f t="shared" si="3"/>
        <v>1</v>
      </c>
    </row>
    <row r="58" spans="1:7">
      <c r="A58" s="122" t="s">
        <v>209</v>
      </c>
      <c r="B58" s="102" t="s">
        <v>144</v>
      </c>
      <c r="C58" s="119" t="s">
        <v>210</v>
      </c>
      <c r="D58" s="143">
        <f>1+1</f>
        <v>2</v>
      </c>
      <c r="E58" s="143"/>
      <c r="F58" s="143"/>
      <c r="G58" s="109">
        <f t="shared" si="3"/>
        <v>2</v>
      </c>
    </row>
    <row r="59" spans="1:7">
      <c r="A59" s="108" t="s">
        <v>180</v>
      </c>
      <c r="B59" s="117"/>
      <c r="C59" s="118"/>
      <c r="D59" s="143"/>
      <c r="E59" s="143"/>
      <c r="F59" s="143"/>
      <c r="G59" s="109"/>
    </row>
    <row r="60" spans="1:7">
      <c r="A60" s="122">
        <v>6.1</v>
      </c>
      <c r="B60" s="102" t="s">
        <v>139</v>
      </c>
      <c r="C60" s="119" t="s">
        <v>142</v>
      </c>
      <c r="D60" s="143">
        <v>1</v>
      </c>
      <c r="E60" s="143">
        <v>0</v>
      </c>
      <c r="F60" s="143">
        <v>0</v>
      </c>
      <c r="G60" s="109">
        <f t="shared" si="3"/>
        <v>1</v>
      </c>
    </row>
    <row r="61" spans="1:7">
      <c r="A61" s="122">
        <v>6.2</v>
      </c>
      <c r="B61" s="102" t="s">
        <v>139</v>
      </c>
      <c r="C61" s="119" t="s">
        <v>149</v>
      </c>
      <c r="D61" s="143">
        <f>1+1+2</f>
        <v>4</v>
      </c>
      <c r="E61" s="143">
        <v>0</v>
      </c>
      <c r="F61" s="143">
        <v>0</v>
      </c>
      <c r="G61" s="109">
        <f t="shared" si="3"/>
        <v>4</v>
      </c>
    </row>
    <row r="62" spans="1:7" ht="30">
      <c r="A62" s="122" t="s">
        <v>166</v>
      </c>
      <c r="B62" s="102" t="s">
        <v>144</v>
      </c>
      <c r="C62" s="119" t="s">
        <v>167</v>
      </c>
      <c r="D62" s="143">
        <f>53+10+211</f>
        <v>274</v>
      </c>
      <c r="E62" s="143">
        <v>0</v>
      </c>
      <c r="F62" s="143">
        <v>0</v>
      </c>
      <c r="G62" s="109">
        <f t="shared" si="3"/>
        <v>274</v>
      </c>
    </row>
    <row r="63" spans="1:7">
      <c r="A63" s="144" t="s">
        <v>227</v>
      </c>
      <c r="B63" s="145"/>
      <c r="C63" s="146"/>
      <c r="D63" s="143"/>
      <c r="E63" s="143"/>
      <c r="F63" s="143"/>
      <c r="G63" s="109"/>
    </row>
    <row r="64" spans="1:7">
      <c r="A64" s="123" t="s">
        <v>188</v>
      </c>
      <c r="B64" s="124" t="s">
        <v>144</v>
      </c>
      <c r="C64" s="125" t="s">
        <v>189</v>
      </c>
      <c r="D64" s="147">
        <f>1+1+2</f>
        <v>4</v>
      </c>
      <c r="E64" s="147">
        <v>0</v>
      </c>
      <c r="F64" s="147">
        <v>0</v>
      </c>
      <c r="G64" s="127">
        <f t="shared" ref="G61:G64" si="4">SUM(D64:F64)</f>
        <v>4</v>
      </c>
    </row>
    <row r="65" spans="5:5">
      <c r="E65" s="82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E3FFB7-857F-42B2-B760-E9A36CDB047D}"/>
</file>

<file path=customXml/itemProps2.xml><?xml version="1.0" encoding="utf-8"?>
<ds:datastoreItem xmlns:ds="http://schemas.openxmlformats.org/officeDocument/2006/customXml" ds:itemID="{39D21113-8D0D-47CB-9A28-29DC039ADCFA}"/>
</file>

<file path=customXml/itemProps3.xml><?xml version="1.0" encoding="utf-8"?>
<ds:datastoreItem xmlns:ds="http://schemas.openxmlformats.org/officeDocument/2006/customXml" ds:itemID="{D2B5D4CB-73ED-4615-BF0F-48E357D45E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2019-04-10T05:48:18Z</dcterms:created>
  <dcterms:modified xsi:type="dcterms:W3CDTF">2023-05-19T02:02:17Z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2023-05-19T02:01:50Z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234dfd94-d05b-49ee-9666-b2a0f4a9db6b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