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filterPrivacy="1" defaultThemeVersion="124226"/>
  <xr:revisionPtr revIDLastSave="0" documentId="8_{C4E071D7-678C-43E7-B3CB-7C9B49405B9D}" xr6:coauthVersionLast="47" xr6:coauthVersionMax="47" xr10:uidLastSave="{00000000-0000-0000-0000-000000000000}"/>
  <bookViews>
    <workbookView xWindow="-108" yWindow="-108" windowWidth="23256" windowHeight="13896" xr2:uid="{00000000-000D-0000-FFFF-FFFF00000000}"/>
  </bookViews>
  <sheets>
    <sheet name="RE &amp; EE" sheetId="3" r:id="rId1"/>
    <sheet name="Transport" sheetId="5" r:id="rId2"/>
    <sheet name="Water, Urban Infra" sheetId="6" r:id="rId3"/>
    <sheet name="Blue" sheetId="7" r:id="rId4"/>
  </sheets>
  <definedNames>
    <definedName name="_xlnm._FilterDatabase" localSheetId="0" hidden="1">'RE &amp; EE'!#REF!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Blue!#REF!</definedName>
    <definedName name="_xlnm.Print_Area" localSheetId="0">'RE &amp; EE'!#REF!</definedName>
    <definedName name="_xlnm.Print_Area" localSheetId="1">Transport!#REF!</definedName>
    <definedName name="_xlnm.Print_Titles" localSheetId="0">'RE &amp; EE'!#REF!</definedName>
    <definedName name="_xlnm.Print_Titles" localSheetId="1">Transport!#REF!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5" l="1"/>
  <c r="G43" i="5"/>
  <c r="I89" i="3" l="1"/>
  <c r="J26" i="7"/>
  <c r="I26" i="7"/>
  <c r="H26" i="7"/>
  <c r="I70" i="5" l="1"/>
  <c r="I27" i="6"/>
  <c r="Q40" i="3"/>
  <c r="P97" i="3"/>
  <c r="Q33" i="3"/>
  <c r="Q12" i="3"/>
  <c r="Q13" i="3"/>
  <c r="Q14" i="3"/>
  <c r="Q15" i="3"/>
  <c r="Q16" i="3"/>
  <c r="Q17" i="3"/>
  <c r="Q18" i="3"/>
  <c r="Q19" i="3"/>
  <c r="Q20" i="3"/>
  <c r="Q21" i="3"/>
  <c r="Q22" i="3"/>
  <c r="Q23" i="3"/>
  <c r="Q24" i="3"/>
  <c r="Q86" i="3" l="1"/>
  <c r="Q85" i="3"/>
  <c r="Q84" i="3"/>
  <c r="Q83" i="3"/>
  <c r="Q82" i="3"/>
  <c r="Q81" i="3"/>
  <c r="Q80" i="3"/>
  <c r="Q79" i="3"/>
  <c r="Q78" i="3"/>
  <c r="Q77" i="3"/>
  <c r="Q76" i="3"/>
  <c r="Q75" i="3"/>
  <c r="Q68" i="3" l="1"/>
  <c r="Q69" i="3"/>
  <c r="Q70" i="3"/>
  <c r="Q71" i="3"/>
  <c r="Q72" i="3"/>
  <c r="Q73" i="3"/>
  <c r="Q74" i="3"/>
  <c r="Q67" i="3"/>
  <c r="Q66" i="3"/>
  <c r="Q65" i="3"/>
  <c r="Q64" i="3"/>
  <c r="Q63" i="3"/>
  <c r="Q62" i="3"/>
  <c r="Q61" i="3"/>
  <c r="Q60" i="3"/>
  <c r="Q59" i="3"/>
  <c r="Q58" i="3"/>
  <c r="Q57" i="3"/>
  <c r="Q56" i="3"/>
  <c r="Q55" i="3"/>
  <c r="Q54" i="3"/>
  <c r="Q53" i="3"/>
  <c r="Q52" i="3"/>
  <c r="Q51" i="3"/>
  <c r="Q50" i="3"/>
  <c r="Q49" i="3"/>
  <c r="Q48" i="3"/>
  <c r="Q47" i="3"/>
  <c r="Q46" i="3"/>
  <c r="Q45" i="3"/>
  <c r="Q44" i="3"/>
  <c r="Q43" i="3"/>
  <c r="Q42" i="3"/>
  <c r="Q41" i="3"/>
  <c r="Q39" i="3"/>
  <c r="Q38" i="3"/>
  <c r="Q37" i="3"/>
  <c r="Q36" i="3"/>
  <c r="Q35" i="3"/>
  <c r="Q34" i="3"/>
  <c r="Q32" i="3"/>
  <c r="Q31" i="3"/>
  <c r="Q30" i="3"/>
  <c r="Q29" i="3"/>
  <c r="Q28" i="3"/>
  <c r="Q27" i="3"/>
  <c r="Q26" i="3"/>
  <c r="Q25" i="3"/>
  <c r="Q97" i="3" l="1"/>
  <c r="H27" i="6"/>
  <c r="G27" i="6"/>
  <c r="E5" i="6"/>
  <c r="H70" i="5"/>
  <c r="G70" i="5"/>
  <c r="O97" i="3"/>
  <c r="N97" i="3"/>
  <c r="E68" i="3"/>
  <c r="E67" i="3"/>
  <c r="E65" i="3"/>
  <c r="E64" i="3"/>
  <c r="E63" i="3"/>
  <c r="L25" i="3"/>
  <c r="L19" i="3"/>
  <c r="L15" i="3"/>
  <c r="L12" i="3"/>
</calcChain>
</file>

<file path=xl/sharedStrings.xml><?xml version="1.0" encoding="utf-8"?>
<sst xmlns="http://schemas.openxmlformats.org/spreadsheetml/2006/main" count="1121" uniqueCount="640">
  <si>
    <t>ADB Green Bond Eligible Projects by Sector</t>
  </si>
  <si>
    <t>Target Impacts and Committed and Allocated Amounts</t>
  </si>
  <si>
    <t>A. Renewable Energy and Energy Efficiency</t>
  </si>
  <si>
    <t>(as of 31 December 2024)</t>
  </si>
  <si>
    <t>Link to More Information</t>
  </si>
  <si>
    <t xml:space="preserve"> Project Name 
(Number/Year Loan Approved)  
and Description</t>
  </si>
  <si>
    <r>
      <t>A/M</t>
    </r>
    <r>
      <rPr>
        <b/>
        <vertAlign val="superscript"/>
        <sz val="12"/>
        <color theme="0"/>
        <rFont val="Arial"/>
        <family val="2"/>
      </rPr>
      <t>a</t>
    </r>
  </si>
  <si>
    <t>RE or EE</t>
  </si>
  <si>
    <t>Share of CE Component</t>
  </si>
  <si>
    <r>
      <t>Project Life
(Years)</t>
    </r>
    <r>
      <rPr>
        <b/>
        <vertAlign val="superscript"/>
        <sz val="12"/>
        <rFont val="Arial"/>
        <family val="2"/>
      </rPr>
      <t>b</t>
    </r>
  </si>
  <si>
    <r>
      <t>Annual Energy Savings
(MWh)</t>
    </r>
    <r>
      <rPr>
        <b/>
        <vertAlign val="superscript"/>
        <sz val="12"/>
        <rFont val="Arial"/>
        <family val="2"/>
      </rPr>
      <t>b</t>
    </r>
  </si>
  <si>
    <r>
      <t>Annual Energy Produced (MWh)</t>
    </r>
    <r>
      <rPr>
        <b/>
        <vertAlign val="superscript"/>
        <sz val="12"/>
        <rFont val="Arial"/>
        <family val="2"/>
      </rPr>
      <t>b</t>
    </r>
  </si>
  <si>
    <r>
      <t>Renewable Capacity Added
(MW)</t>
    </r>
    <r>
      <rPr>
        <b/>
        <vertAlign val="superscript"/>
        <sz val="12"/>
        <rFont val="Arial"/>
        <family val="2"/>
      </rPr>
      <t>b</t>
    </r>
  </si>
  <si>
    <r>
      <t>Annual GHG Emission Avoided (ton of CO</t>
    </r>
    <r>
      <rPr>
        <b/>
        <vertAlign val="subscript"/>
        <sz val="12"/>
        <rFont val="Arial"/>
        <family val="2"/>
      </rPr>
      <t>2</t>
    </r>
    <r>
      <rPr>
        <b/>
        <sz val="12"/>
        <rFont val="Arial"/>
        <family val="2"/>
      </rPr>
      <t xml:space="preserve"> Equivalent)</t>
    </r>
    <r>
      <rPr>
        <b/>
        <vertAlign val="superscript"/>
        <sz val="12"/>
        <rFont val="Arial"/>
        <family val="2"/>
      </rPr>
      <t>b</t>
    </r>
  </si>
  <si>
    <r>
      <t>Target Results</t>
    </r>
    <r>
      <rPr>
        <b/>
        <vertAlign val="superscript"/>
        <sz val="12"/>
        <color theme="0"/>
        <rFont val="Arial"/>
        <family val="2"/>
      </rPr>
      <t>b</t>
    </r>
  </si>
  <si>
    <t>Total Project Cost
($ million)</t>
  </si>
  <si>
    <r>
      <t>Loan Approval ($ million)</t>
    </r>
    <r>
      <rPr>
        <b/>
        <vertAlign val="superscript"/>
        <sz val="12"/>
        <color theme="0"/>
        <rFont val="Arial"/>
        <family val="2"/>
      </rPr>
      <t>c</t>
    </r>
  </si>
  <si>
    <r>
      <t>Eligibility for Green Bonds
($ million)</t>
    </r>
    <r>
      <rPr>
        <b/>
        <vertAlign val="superscript"/>
        <sz val="12"/>
        <color theme="0"/>
        <rFont val="Arial"/>
        <family val="2"/>
      </rPr>
      <t>d</t>
    </r>
  </si>
  <si>
    <r>
      <t>Allocated Amount 
($ million)</t>
    </r>
    <r>
      <rPr>
        <b/>
        <vertAlign val="superscript"/>
        <sz val="12"/>
        <color theme="0"/>
        <rFont val="Arial"/>
        <family val="2"/>
      </rPr>
      <t>e</t>
    </r>
  </si>
  <si>
    <r>
      <t>Reflow Amount 
($ million)</t>
    </r>
    <r>
      <rPr>
        <b/>
        <vertAlign val="superscript"/>
        <sz val="12"/>
        <color theme="0"/>
        <rFont val="Arial"/>
        <family val="2"/>
      </rPr>
      <t>f</t>
    </r>
  </si>
  <si>
    <t>TOTAL
($ million)</t>
  </si>
  <si>
    <t>Sustainable Development Goals</t>
  </si>
  <si>
    <t>http://www.adb.org/projects/40061-013/main?page-2=1</t>
  </si>
  <si>
    <r>
      <t>Indonesia: Java–Bali Electricity Distribution Performance Improvement (2619/FY2010).</t>
    </r>
    <r>
      <rPr>
        <sz val="9"/>
        <rFont val="Arial"/>
        <family val="2"/>
      </rPr>
      <t xml:space="preserve">
Reduce distribution system losses and, with an energy-efficient lighting program, reduce demand-side energy consumption.</t>
    </r>
  </si>
  <si>
    <t>M</t>
  </si>
  <si>
    <t>EE</t>
  </si>
  <si>
    <t>n/a</t>
  </si>
  <si>
    <t>• Deferral of new distribution network investment by $100 million.
• Overall distribution loss reduced to 7.0% from 8.4% in 2008.
• System average interruption frequency index reduced to 3.0 times per year per customer from 6.8 in 2008.
• Fully disbursed.</t>
  </si>
  <si>
    <t>http://www.adb.org/projects/40682-013/main?page-3=1</t>
  </si>
  <si>
    <r>
      <t>China, People's Republic of: Integrated Renewable Biomass Energy Development Sector (2632/FY2010).</t>
    </r>
    <r>
      <rPr>
        <sz val="9"/>
        <rFont val="Arial"/>
        <family val="2"/>
      </rPr>
      <t xml:space="preserve"> Improve performance of biogas subsector through the demonstration of an integrated renewable biomass energy system in poor rural areas of Heilongjiang, Henan, Jiangxi, and Shandong provinces in the People's Republic of China.</t>
    </r>
  </si>
  <si>
    <t>RE</t>
  </si>
  <si>
    <t>…</t>
  </si>
  <si>
    <r>
      <t>• About 90% of the wastes of subproject farms collected and treated via the biogas plant project.
• About 70 million m</t>
    </r>
    <r>
      <rPr>
        <vertAlign val="superscript"/>
        <sz val="9"/>
        <rFont val="Arial"/>
        <family val="2"/>
      </rPr>
      <t>3</t>
    </r>
    <r>
      <rPr>
        <sz val="9"/>
        <rFont val="Arial"/>
        <family val="2"/>
      </rPr>
      <t xml:space="preserve"> of biogas produced every year for rural energy use.
• About 41,000 households, including 8,000 poor households, benefited from improved access to clean energy.
• About 27,000 farmers increased their incomes through expanded contract farming.
• GHG emissions reduced by about 1 million tons of CO</t>
    </r>
    <r>
      <rPr>
        <vertAlign val="subscript"/>
        <sz val="9"/>
        <rFont val="Arial"/>
        <family val="2"/>
      </rPr>
      <t>2</t>
    </r>
    <r>
      <rPr>
        <sz val="9"/>
        <rFont val="Arial"/>
        <family val="2"/>
      </rPr>
      <t xml:space="preserve"> equivalent.
• Fully disbursed.</t>
    </r>
  </si>
  <si>
    <t>http://www.adb.org/projects/41504-023/main?page-2=1&amp;page-3=1</t>
  </si>
  <si>
    <r>
      <t>Papua New Guinea: Town Electrification Investment Program, Tranche 1 (2713/FY2010).</t>
    </r>
    <r>
      <rPr>
        <sz val="9"/>
        <rFont val="Arial"/>
        <family val="2"/>
      </rPr>
      <t xml:space="preserve"> Increase generation and use of renewable energy in provincial areas.</t>
    </r>
  </si>
  <si>
    <t>• Six additional small hydropower plants installed in target provincial areas by end of 2016.
• Power outages reduced by 20% in target provincial urban areas by end of 2016.
• Fuel costs for PNG Power Limited power generation reduced by 60% in target provincial areas by end of 2016.
• Fully disbursed.</t>
  </si>
  <si>
    <t>http://www.adb.org/projects/44431-013/main?page-2=1&amp;page-3=1</t>
  </si>
  <si>
    <r>
      <t>India: Gujarat Solar Power Transmission (2778/FY2011).</t>
    </r>
    <r>
      <rPr>
        <sz val="9"/>
        <rFont val="Arial"/>
        <family val="2"/>
      </rPr>
      <t xml:space="preserve"> Develop the infrastructure to transmit power from the solar power generation plants to be located in the 2,500 ha Charanka Solar Park in Patan district of Gujarat; the solar park will host more than 500 MW of both solar photovoltaic and concentrated solar power plants.</t>
    </r>
  </si>
  <si>
    <t xml:space="preserve">• Up to 500 MW of power can be evacuated from the Charanka Solar Park over the transmission link to the Gujarat and national grid commencing in 2014 (2010 baseline: 0 MW).
• Fully disbursed.
</t>
  </si>
  <si>
    <t>http://www.adb.org/projects/46906-014/main</t>
  </si>
  <si>
    <r>
      <t>China, People’s Republic of:Agricultural and
Municipal Waste-to-Energy Project
(7368/2899/2900/FY2012).</t>
    </r>
    <r>
      <rPr>
        <sz val="9"/>
        <rFont val="Arial"/>
        <family val="2"/>
      </rPr>
      <t xml:space="preserve"> Increase power generation from municipal solid waste, a form of renewable energy resource.</t>
    </r>
  </si>
  <si>
    <t>• 70% of municipal solid waste in the PRC properly treated, with 30.0% incinerated in cities, by 2020 (2010 baseline: 63.5% properly treated, with 14.7% incinerated in cities).
• 3-GW capacity of municipal WTE plants installed in the PRC by 2020 (2010 baseline: about 500 MW).
• About 7,300 tons of additional waste per day treated by 2018.
• Fully disbursed.</t>
  </si>
  <si>
    <t>https://www.adb.org/projects/46914-014/main#project-pds</t>
  </si>
  <si>
    <r>
      <t>Regional: Southeast Asia Energy Efficiency Project (Cofely Southeast Asia Pte) (7371/2919/FY2012).</t>
    </r>
    <r>
      <rPr>
        <sz val="9"/>
        <rFont val="Arial"/>
        <family val="2"/>
      </rPr>
      <t xml:space="preserve"> Support the investment program to expand and upgrade energy efficiency services in Cambodia, Indonesia, the Lao People’s Democratic Republic, Malaysia, the Philippines, Thailand, and Viet Nam by removing financial constraints and information barriers that inhibit the development of an energy efficiency market.</t>
    </r>
  </si>
  <si>
    <r>
      <t>• Annual energy savings of at least 150,000 MWh equivalent from energy efficiency projects by 2019.
• Average annual CO</t>
    </r>
    <r>
      <rPr>
        <vertAlign val="subscript"/>
        <sz val="9"/>
        <rFont val="Arial"/>
        <family val="2"/>
      </rPr>
      <t>2</t>
    </r>
    <r>
      <rPr>
        <sz val="9"/>
        <rFont val="Arial"/>
        <family val="2"/>
      </rPr>
      <t xml:space="preserve"> equivalent emissions of 90,000 tons avoided by 2019.
• Average annual net savings of $10 million from energy efficiency projects by 2019.</t>
    </r>
  </si>
  <si>
    <t>http://www.adb.org/projects/46930-014/main?page-2=1</t>
  </si>
  <si>
    <r>
      <t>China, People's Republic of: Dynagreen Waste-to-Energy Project (7377/2960/FY2012).</t>
    </r>
    <r>
      <rPr>
        <sz val="9"/>
        <rFont val="Arial"/>
        <family val="2"/>
      </rPr>
      <t xml:space="preserve"> Increase power generation from municipal solid waste, a form of renewable energy.</t>
    </r>
  </si>
  <si>
    <r>
      <t>• Average of 2.8 million tons of municipal solid waste treated per year by 2018.
• About 610 GWh of clean energy produced annually by WTE plants by 2018.
• About 450,000 tons of CO</t>
    </r>
    <r>
      <rPr>
        <vertAlign val="subscript"/>
        <sz val="9"/>
        <rFont val="Arial"/>
        <family val="2"/>
      </rPr>
      <t>2</t>
    </r>
    <r>
      <rPr>
        <sz val="9"/>
        <rFont val="Arial"/>
        <family val="2"/>
      </rPr>
      <t xml:space="preserve"> equivalent emissions avoided per year by 2018.</t>
    </r>
    <r>
      <rPr>
        <strike/>
        <sz val="9"/>
        <rFont val="Arial"/>
        <family val="2"/>
      </rPr>
      <t xml:space="preserve">
</t>
    </r>
    <r>
      <rPr>
        <sz val="9"/>
        <rFont val="Arial"/>
        <family val="2"/>
      </rPr>
      <t xml:space="preserve">• Up to 700 local workers employed by nine WTE plants during operation. </t>
    </r>
  </si>
  <si>
    <t>http://www.adb.org/projects/46058-002/main?page-2=1</t>
  </si>
  <si>
    <r>
      <t>China, People's Republic of: Qinghai Delingha Concentrated Solar Power Thermal Project (3075/FY2013).</t>
    </r>
    <r>
      <rPr>
        <sz val="9"/>
        <rFont val="Arial"/>
        <family val="2"/>
      </rPr>
      <t xml:space="preserve"> Increase solar power generation using concentrated solar power technology; increase share of renewable energy in the total primary energy consumption.</t>
    </r>
  </si>
  <si>
    <r>
      <t>• 50-MW Qinghai Delingha plant operated reliably and designed output delivered (baseline: 0 MW in 2013).
• 197 GWh of clean electricity generated annually, thereby avoiding 154,446 tons of CO</t>
    </r>
    <r>
      <rPr>
        <vertAlign val="subscript"/>
        <sz val="9"/>
        <rFont val="Arial"/>
        <family val="2"/>
      </rPr>
      <t>2</t>
    </r>
    <r>
      <rPr>
        <sz val="9"/>
        <rFont val="Arial"/>
        <family val="2"/>
      </rPr>
      <t xml:space="preserve"> equivalent emissions per year by 2017 (baseline: 0 GWh in 2013).
• Fully disbursed.</t>
    </r>
  </si>
  <si>
    <t>http://www.adb.org/projects/42916-014/main?page-2=1</t>
  </si>
  <si>
    <r>
      <t>Indonesia: Sarulla Geothermal Power Generation Project (7397/3089/FY2013).</t>
    </r>
    <r>
      <rPr>
        <sz val="9"/>
        <rFont val="Arial"/>
        <family val="2"/>
      </rPr>
      <t xml:space="preserve"> Increase use of geothermal resources for power generation.</t>
    </r>
  </si>
  <si>
    <r>
      <t>• Annual electricity production of 2,529 GWh from 2018 onward.
• Net reduction of 1.3 million tons of CO</t>
    </r>
    <r>
      <rPr>
        <vertAlign val="subscript"/>
        <sz val="9"/>
        <rFont val="Arial"/>
        <family val="2"/>
      </rPr>
      <t>2</t>
    </r>
    <r>
      <rPr>
        <sz val="9"/>
        <rFont val="Arial"/>
        <family val="2"/>
      </rPr>
      <t xml:space="preserve"> equivalent emissions per year from 2018 onward.
• Employment equivalent to 100 full-time skilled or semi-skilled jobs provided during operations by 2020.</t>
    </r>
  </si>
  <si>
    <t>http://www.adb.org/projects/46453-002/main?page-2=1</t>
  </si>
  <si>
    <r>
      <t>Cook Islands: Renewable Energy Sector Project (3193/FY2014).</t>
    </r>
    <r>
      <rPr>
        <sz val="9"/>
        <rFont val="Arial"/>
        <family val="2"/>
      </rPr>
      <t xml:space="preserve"> Increase solar power generation capacity by 3 MWp.</t>
    </r>
  </si>
  <si>
    <t>• Core subprojects: 780-kW installed capacity of solar photovoltaic power system connected to the existing power grid in Mangaia, Mauke, and Mitiaro Islands by end of 2016.
• Non-core subprojects: 2,400-kW installed capacity of solar photovoltaic power system connected to the existing power grid in Atiu, Aitutaki, and Rarotonga islands by end of 2017.
• Energy efficiency policy implementation plan developed by end of 2017.</t>
  </si>
  <si>
    <t>http://www.adb.org/projects/48233-001/main</t>
  </si>
  <si>
    <r>
      <t>Thailand: Chaiyaphum Wind Farm Company Limited (Subyai Wind Power Project) (7435/3219/FY2014).</t>
    </r>
    <r>
      <rPr>
        <sz val="9"/>
        <rFont val="Arial"/>
        <family val="2"/>
      </rPr>
      <t xml:space="preserve"> Increase wind power generation capacity by 81 MW.</t>
    </r>
  </si>
  <si>
    <r>
      <t>• At least 120,000 MWh of wind power delivered to the offtaker per year (2016–2026).
• At least 65,000 tons of CO</t>
    </r>
    <r>
      <rPr>
        <vertAlign val="subscript"/>
        <sz val="9"/>
        <rFont val="Arial"/>
        <family val="2"/>
      </rPr>
      <t>2</t>
    </r>
    <r>
      <rPr>
        <sz val="9"/>
        <rFont val="Arial"/>
        <family val="2"/>
      </rPr>
      <t xml:space="preserve"> equivalent emissions avoided per year (2016–2026).
• 81 MW of wind power capacity commissioned by the first quarter of 2016.
• More than 250 people (45 full-time equivalent [FTE]) employed during construction.</t>
    </r>
  </si>
  <si>
    <r>
      <t>not disclosed</t>
    </r>
    <r>
      <rPr>
        <vertAlign val="superscript"/>
        <sz val="9"/>
        <rFont val="Arial"/>
        <family val="2"/>
      </rPr>
      <t>g</t>
    </r>
  </si>
  <si>
    <t>http://www.adb.org/projects/48325-001/main</t>
  </si>
  <si>
    <r>
      <t>Philippines: 150-MW Burgos Wind Farm Project (7442/3246/FY2015).</t>
    </r>
    <r>
      <rPr>
        <sz val="9"/>
        <rFont val="Arial"/>
        <family val="2"/>
      </rPr>
      <t xml:space="preserve"> Increase wind power generation capacity by 150 MW.</t>
    </r>
  </si>
  <si>
    <t>• Average of 370 GWh of wind power delivered to the grid per year from 2015 (2012 baseline: 75 GWh per year).
• 150 MW of wind power capacity commissioned by the first quarter of 2015.</t>
  </si>
  <si>
    <t>http://www.adb.org/projects/48423-001/main</t>
  </si>
  <si>
    <r>
      <t>Philippines: Tiwi and Makban Geothermal Power Green Bonds Project (7551/3266/FY2015).</t>
    </r>
    <r>
      <rPr>
        <sz val="9"/>
        <rFont val="Arial"/>
        <family val="2"/>
      </rPr>
      <t xml:space="preserve"> Refinance capital expenditure (including acquisition and plant rehabilitation) and ongoing operation and maintenance in Tiwi and Makban, two major geothermal power generation complexes in Luzon.</t>
    </r>
  </si>
  <si>
    <t>• Full subscription of up to 10.7 billion peso-denominated Tiwi–Makban green project bonds in the third quarter of 2015 (2015 baseline: n/a).
• Climate bond certificate application issued by fourth quarter of 2015 (2015 baseline: n/a).
• ADB knowledge product disseminated to the public by 2016 (2015 baseline: n/a).
• Risk-sharing agreement with at least one co-guarantor implemented by third quarter of 2015 (2015 baseline: n/a).</t>
  </si>
  <si>
    <t>https://www.adb.org/projects/49241-001/main</t>
  </si>
  <si>
    <r>
      <t>India: Mytrah Energy (India) Limited (Mytrah Wind and Solar Development Project) (7474–7479/3379–3384/FY2016).</t>
    </r>
    <r>
      <rPr>
        <sz val="9"/>
        <rFont val="Arial"/>
        <family val="2"/>
      </rPr>
      <t xml:space="preserve"> Finance transaction comprising 476 MW of wind projects in four special purpose vehicles in Rajasthan, Madhya Pradesh, Andhra Pradesh, and Karnataka; and 100 MW of solar projects in two special purpose vehicles in Telangana and Punjab.</t>
    </r>
  </si>
  <si>
    <t>20 (wind)
25 (solar)</t>
  </si>
  <si>
    <r>
      <t>• 241 MW of wind farm project commissioned by 2016.
• 234 MW of additional wind capacity commissioned by 2017.
• 100 MW of solar capacity commissioned by 2016.
• 1,200 GWh generated annually.
• 1,185,165 tons of CO</t>
    </r>
    <r>
      <rPr>
        <vertAlign val="subscript"/>
        <sz val="9"/>
        <rFont val="Arial"/>
        <family val="2"/>
      </rPr>
      <t>2</t>
    </r>
    <r>
      <rPr>
        <sz val="9"/>
        <rFont val="Arial"/>
        <family val="2"/>
      </rPr>
      <t xml:space="preserve"> equivalent emissions avoided annually.
• At least 64 FTE local jobs and 415 contractual jobs created for operations.</t>
    </r>
  </si>
  <si>
    <t>https://www.adb.org/projects/48224-002/main</t>
  </si>
  <si>
    <r>
      <t>India: Demand-Side Energy Efficiency Sector Project (3436/FY2016).</t>
    </r>
    <r>
      <rPr>
        <sz val="9"/>
        <rFont val="Arial"/>
        <family val="2"/>
      </rPr>
      <t xml:space="preserve"> Provide a loan to Energy Efficiency Services Limited (EESL) to support demand-side energy efficiency investments in several Indian states, covering high-priority areas under EESL's energy services company through the use of more efficient light-emitting diode (LED) municipal street lighting equipped with remote operating technology; more efficient domestic lighting through replacement of incandescent lights with LEDs; and more energy-efficient agricultural water pumps. </t>
    </r>
  </si>
  <si>
    <t>11 (LED)
10 (pumps)</t>
  </si>
  <si>
    <r>
      <t>• Efficiency of street lighting in one or more municipalities in eligible states (including Goa, Maharashtra, Rajasthan, and Telangana) enhanced; 1.5 million streetlights replaced with LED lamps.
• Efficiency of bulbs, tube lights, and electric fans in households and institutions in utility service areas in eligible states (including Andhra Pradesh, Maharashtra, Rajasthan, and Uttar Pradesh) enhanced; 42 million LED lamps, ceiling fans, and LED tube lights installed.
• Efficiency of agricultural water pumps in utility service areas in eligible states (including Andhra Pradesh, Karnataka, Maharashtra, and Rajasthan) improved; 225,000 inefficient agricultural water pumps replaced with more efficient models.
• Electricity consumption in subproject areas reduced by 3,800 GWh per year.
• Additional aggregate GHG emissions reduced by 3 million tons of CO</t>
    </r>
    <r>
      <rPr>
        <vertAlign val="subscript"/>
        <sz val="9"/>
        <rFont val="Arial"/>
        <family val="2"/>
      </rPr>
      <t>2</t>
    </r>
    <r>
      <rPr>
        <sz val="9"/>
        <rFont val="Arial"/>
        <family val="2"/>
      </rPr>
      <t xml:space="preserve"> equivalent per year.</t>
    </r>
  </si>
  <si>
    <t>https://www.adb.org/projects/50200-001/main</t>
  </si>
  <si>
    <r>
      <t xml:space="preserve">Pakistan: Triconboston Wind Power (Triconboston
Consulting Corporation (Private) Limited) (7487/3448/FY2016). </t>
    </r>
    <r>
      <rPr>
        <sz val="9"/>
        <rFont val="Arial"/>
        <family val="2"/>
      </rPr>
      <t xml:space="preserve">Construct, commission, and operate three 50-MW wind power projects located in Thatta District, Sindh Province, in the south of Pakistan. </t>
    </r>
  </si>
  <si>
    <r>
      <t>• 150 MW of wind capacity commissioned.
• 520 GWh generated annually.
• 380,000 tons of CO</t>
    </r>
    <r>
      <rPr>
        <vertAlign val="subscript"/>
        <sz val="9"/>
        <rFont val="Arial"/>
        <family val="2"/>
      </rPr>
      <t>2</t>
    </r>
    <r>
      <rPr>
        <sz val="9"/>
        <rFont val="Arial"/>
        <family val="2"/>
      </rPr>
      <t xml:space="preserve"> equivalent emissions avoided annually.
• At least 35 FTE local jobs created during operations.</t>
    </r>
  </si>
  <si>
    <t>https://www.adb.org/projects/49056-002/main</t>
  </si>
  <si>
    <r>
      <t>Pakistan: Access to Clean Energy Investment Program (3476/FY2016).</t>
    </r>
    <r>
      <rPr>
        <sz val="9"/>
        <rFont val="Arial"/>
        <family val="2"/>
      </rPr>
      <t xml:space="preserve"> Expand access to renewable energy, notably micro-hydropower plants in rural off-grid areas and decentralized solar plants for education and primary health care facilities in Khyber Pakhtunkhwa and Punjab; provide women and girls with increased opportunities to obtain energy services and benefits; enhance institutional capacity to foster sustainability; and promote public sector energy efficiency in Punjab.</t>
    </r>
  </si>
  <si>
    <t>RE and EE</t>
  </si>
  <si>
    <t>By 2021:
• Power generation capacity from clean energy sources increased by 182 MW.
• At least 26,587 sites have renewable energy-based power plants installed.
• 500 primary health care facilities (used by women for delivery or antenatal care) equipped with solar plants.
By 2019:
• Energy audits conducted on 100% of identified public sector buildings, and a model net-zero energy building constructed.</t>
  </si>
  <si>
    <t>https://www.adb.org/projects/50156-001/main</t>
  </si>
  <si>
    <r>
      <t xml:space="preserve">Indonesia: Muara Laboh Geothermal Power Project (PT Supreme Energy Muara Laboh) (3487/FY2016). </t>
    </r>
    <r>
      <rPr>
        <sz val="9"/>
        <rFont val="Arial"/>
        <family val="2"/>
      </rPr>
      <t xml:space="preserve">Develop geothermal steam resources through production and injection facilities in the Liki Pinangawan Muaralaboh concession area; and construct, operate, and maintain a single power generation unit with a total capacity of about 80 MW. </t>
    </r>
  </si>
  <si>
    <r>
      <t>• 80 MW of electricity generation capacity installed.
• 630 GWh of electricity generated and delivered to offtaker per year.
• 471,240 tons of CO</t>
    </r>
    <r>
      <rPr>
        <vertAlign val="subscript"/>
        <sz val="9"/>
        <rFont val="Arial"/>
        <family val="2"/>
      </rPr>
      <t>2</t>
    </r>
    <r>
      <rPr>
        <sz val="9"/>
        <rFont val="Arial"/>
        <family val="2"/>
      </rPr>
      <t xml:space="preserve"> equivalent emissions avoided annually.
• At least 190 jobs provided during operations.</t>
    </r>
  </si>
  <si>
    <t>https://www.adb.org/projects/50248-001/main</t>
  </si>
  <si>
    <r>
      <t>Cambodia: Cambodia Solar Power Project (Sunseap Asset (Cambodia) Co. Ltd.) (7498/3495/FY2016).</t>
    </r>
    <r>
      <rPr>
        <sz val="9"/>
        <rFont val="Arial"/>
        <family val="2"/>
      </rPr>
      <t xml:space="preserve"> Support a build–own–operate, public–private partnership transaction for a 10-MW solar power plant to be located in Bavet city in Svay Rieng Province, about 150 km from the capital Phnom Penh. The project is the first utility-scale solar power plant in Cambodia, and the first competitively tendered renewable energy independent power producer project in the country. </t>
    </r>
  </si>
  <si>
    <r>
      <t>• 10 MW of solar power capacity commissioned by July 2017.
• 5.5-km transmission line connecting the plant to the substation completed by June 2017.
• More than 14 GWh of power dispatched to Electricité du Cambodge per year by 2018.
• An average of 9,500 tons of CO</t>
    </r>
    <r>
      <rPr>
        <vertAlign val="subscript"/>
        <sz val="9"/>
        <rFont val="Arial"/>
        <family val="2"/>
      </rPr>
      <t>2</t>
    </r>
    <r>
      <rPr>
        <sz val="9"/>
        <rFont val="Arial"/>
        <family val="2"/>
      </rPr>
      <t xml:space="preserve"> equivalent emissions avoided annually during the first 10 years of operations.
• At least 10 FTE jobs provided during operations by 2018.</t>
    </r>
  </si>
  <si>
    <t>https://www.adb.org/projects/50195-001/main</t>
  </si>
  <si>
    <r>
      <t>India: ReNew Clean Energy Project (ReNew Power Ventures Private Limited) (7495/3488,7504</t>
    </r>
    <r>
      <rPr>
        <b/>
        <sz val="9"/>
        <rFont val="Calibri"/>
        <family val="2"/>
      </rPr>
      <t>–</t>
    </r>
    <r>
      <rPr>
        <b/>
        <sz val="9"/>
        <rFont val="Arial"/>
        <family val="2"/>
      </rPr>
      <t>7509/3514</t>
    </r>
    <r>
      <rPr>
        <b/>
        <sz val="9"/>
        <rFont val="Calibri"/>
        <family val="2"/>
      </rPr>
      <t>–</t>
    </r>
    <r>
      <rPr>
        <b/>
        <sz val="9"/>
        <rFont val="Arial"/>
        <family val="2"/>
      </rPr>
      <t>3519/FY2016).</t>
    </r>
    <r>
      <rPr>
        <sz val="9"/>
        <rFont val="Arial"/>
        <family val="2"/>
      </rPr>
      <t xml:space="preserve"> Provide funding to seven special purpose vehicles established by ReNew for the purposes of developing 709 MW of solar and wind projects in the states of Andhra Pradesh, Gujarat, Jharkhand, Karnataka, Madhya Pradesh, and Telangana.</t>
    </r>
  </si>
  <si>
    <r>
      <t>• 398 MW of solar capacity commissioned by 2018.
• 311 MW of wind capacity commissioned by 2017.
• 1,400 GWh generated annually.
• 1.2 million tons of CO</t>
    </r>
    <r>
      <rPr>
        <vertAlign val="subscript"/>
        <sz val="9"/>
        <rFont val="Arial"/>
        <family val="2"/>
      </rPr>
      <t>2</t>
    </r>
    <r>
      <rPr>
        <sz val="9"/>
        <rFont val="Arial"/>
        <family val="2"/>
      </rPr>
      <t xml:space="preserve"> equivalent emissions avoided annually.
• At least 200 jobs provided during operations.</t>
    </r>
  </si>
  <si>
    <t>https://www.adb.org/projects/49214-002/main</t>
  </si>
  <si>
    <r>
      <t>India: Solar Transmission Sector Project (3521/FY2017).</t>
    </r>
    <r>
      <rPr>
        <sz val="9"/>
        <rFont val="Arial"/>
        <family val="2"/>
      </rPr>
      <t xml:space="preserve"> Develop high-voltage transmission systems to evacuate electricity generated by new mega-solar parks to the interstate grid, and improve the reliability of the national grid system.</t>
    </r>
  </si>
  <si>
    <t>• 201-km transmission systems (765 kV and 400 kV) constructed to help evacuate 2,500 MW of power from solar parks in Bhadla, Rajasthan.
• 95-km transmission systems (400 kV) constructed to help evacuate 700 MW of power from solar parks in Banaskantha, Gujarat.
• 195-km transmission systems (400 kV) constructed to help evacuate 1,000 MW of power from solar parks in Tumkur, Karnataka.
• High Voltage Direct Current terminals (500 kV) between Rihand and Dadri rehabilitated to provide an efficient power supply with a capacity of 1,500 MW.</t>
  </si>
  <si>
    <t>https://www.adb.org/projects/50146-001/main</t>
  </si>
  <si>
    <r>
      <t>Armenia: Electric Networks of Armenia (ENA) Distribution Network (7514/3540/FY2017).</t>
    </r>
    <r>
      <rPr>
        <sz val="9"/>
        <rFont val="Arial"/>
        <family val="2"/>
      </rPr>
      <t xml:space="preserve"> Improve the quality of the distribution network and services of ENA's multisite operations across the country; reduce electricity losses and operational expenses; improve technical maintenance and safety conditions; modernize the metering system; rehabilitate, reinforce, and augment the distribution network; connect new customers; and introduce international standards of management and an automated control system.</t>
    </r>
  </si>
  <si>
    <t>• 400 km of distribution lines upgraded to 10/0.4-kV overhead lines.
• 900 10/0.4-kV transformers upgraded.
• 550 substations upgraded.
• 250,000 automatic metering devices for end consumers installed.</t>
  </si>
  <si>
    <t>https://www.adb.org/projects/41504-025/main</t>
  </si>
  <si>
    <r>
      <t>Papua New Guinea: Town Electrification Investment Program, Tranche 2 (3544</t>
    </r>
    <r>
      <rPr>
        <b/>
        <sz val="9"/>
        <rFont val="Calibri"/>
        <family val="2"/>
      </rPr>
      <t>–</t>
    </r>
    <r>
      <rPr>
        <b/>
        <sz val="9"/>
        <rFont val="Arial"/>
        <family val="2"/>
      </rPr>
      <t>3545/FY2017).</t>
    </r>
    <r>
      <rPr>
        <sz val="9"/>
        <rFont val="Arial"/>
        <family val="2"/>
      </rPr>
      <t xml:space="preserve"> Rehabilitate two hydropower plants, Yonki Toe of Dam Hydropower Plant and Warangoi Hydropower Plant, which are currently operating below their full capacities; construct Ramazon run-of-river small hydropower plant with a capacity of 3 MW.</t>
    </r>
  </si>
  <si>
    <t>• Three aging hydropower plants rehabilitated by PNG Power Limited to return them to their rated capacity of 28 MW.
• Hydropower grid of 3 MW constructed and connected to PNG Power Limited.
• Efficient project management services rendered by the PMU.</t>
  </si>
  <si>
    <t>https://www.adb.org/projects/49339-001/main</t>
  </si>
  <si>
    <r>
      <t>Samoa: Solar Power Development (Jarcon PTY Limited and Sun Pacific Energy Limited) (7515/3553/FY2017).</t>
    </r>
    <r>
      <rPr>
        <sz val="9"/>
        <rFont val="Arial"/>
        <family val="2"/>
      </rPr>
      <t xml:space="preserve"> Increase supply of clean, carbon-negative solar energy generated through an independent power producer. </t>
    </r>
  </si>
  <si>
    <t>• 4-MW solar power system commissioned by the end of 2017.
• Up to 20 construction jobs and five permanent jobs for operation and maintenance of the project created.
• Fully disbursed.</t>
  </si>
  <si>
    <t>https://www.adb.org/projects/50373-002/main</t>
  </si>
  <si>
    <r>
      <t>Sri Lanka: Rooftop Solar Power Generation Project (3571/FY2017).</t>
    </r>
    <r>
      <rPr>
        <sz val="9"/>
        <rFont val="Arial"/>
        <family val="2"/>
      </rPr>
      <t xml:space="preserve"> Install rooftop solar power generation systems, develop rooftop solar market infrastructure and a bankable subproject pipeline, and build capacity and increase awareness of stakeholders in Sri Lanka.</t>
    </r>
  </si>
  <si>
    <t>• About 6,400 rooftop solar subprojects financed utilizing a $50 million loan and $9.8 million leveraged from the private sector.
• 10 private financial institutions (PFIs) for handling debt funding of rooftop solar systems by commercial and domestic sectors selected.
• Pipeline of bankable subprojects for 50 MW of capacity developed.
• Project technical guidelines and standards to be followed by borrowers, vendors, and accredited engineers established.
• Technical verification during pre- and post-installation conducted.
• An analytical report on identified technical shortcomings and failures prepared.
• A comprehensive database of all installations, including online technical performance information of selected rooftop solar photovoltaic systems, established and maintained.</t>
  </si>
  <si>
    <t>https://www.adb.org/projects/49067-001/main#project-pds</t>
  </si>
  <si>
    <r>
      <t>Thailand: Southern Thailand Waste-to-Energy (WTE) Project (Chana Green Company Limited) (7524/3581/FY2017).</t>
    </r>
    <r>
      <rPr>
        <sz val="9"/>
        <rFont val="Arial"/>
        <family val="2"/>
      </rPr>
      <t xml:space="preserve"> Construct and operate a 25-MW biomass WTE power project located in Chana, Songhla Province, Southern Thailand, which will convert about 825 tons per day of agricultural waste into renewable electricity generation.</t>
    </r>
  </si>
  <si>
    <t>• 25 MW of renewable electricity generation capacity installed.
• 300 jobs generated during construction.</t>
  </si>
  <si>
    <t>https://www.adb.org/projects/49345-002/main</t>
  </si>
  <si>
    <r>
      <t>Sri Lanka: Wind Power Generation Project (3585/FY2017).</t>
    </r>
    <r>
      <rPr>
        <sz val="9"/>
        <rFont val="Arial"/>
        <family val="2"/>
      </rPr>
      <t xml:space="preserve"> Support wind power generation development, involving construction of a 100-MW wind farm, including wind park internal infrastructure, internal cabling, access roads, and other arrangements; installation of a renewable energy dispatch control center to forecast, control, and manage intermittent wind power generation; improvement of power system reactive power management; and provision of project engineering design review and supervision support in Mannar Island of the Northern Province.</t>
    </r>
  </si>
  <si>
    <t>A and M</t>
  </si>
  <si>
    <t>• 100-MW wind power park constructed.
• Wind park internal infrastructure, including 31 km of 33-kV underground cables and access roads, developed.
• Renewable energy dispatch control center to forecast, control, and manage intermittent 100-MW wind power generation established.
• 100-MVA reactive reactors at Anuradhapura grid substation (North Central Province) installed.
• 50-MVA reactive reactor at Mannar grid substation (Northern Province) installed.
• Engineering oversight of wind turbine installation, commissioning and testing, and technical certification over the construction period delivered.</t>
  </si>
  <si>
    <t>https://www.adb.org/projects/51209-001/main</t>
  </si>
  <si>
    <r>
      <t>Indonesia: Eastern Indonesia Renewable Energy, Phase 1 (PT Energi Bayu Jeneponto) (7533/3606/FY2017).</t>
    </r>
    <r>
      <rPr>
        <sz val="9"/>
        <rFont val="Arial"/>
        <family val="2"/>
      </rPr>
      <t xml:space="preserve"> Support the construction, operation, and maintenance of a portfolio of renewable energy projects by the Equis Group of East Indonesia; Phase 1 is a 72-MW wind power plant in Jeneponto, South Sulawesi.</t>
    </r>
  </si>
  <si>
    <t>• 72 MW of wind capacity installed.
• At least 500 jobs (10% of them filled by women) provided during construction.</t>
  </si>
  <si>
    <r>
      <t>not disclosed</t>
    </r>
    <r>
      <rPr>
        <vertAlign val="superscript"/>
        <sz val="9"/>
        <rFont val="Arial"/>
        <family val="2"/>
      </rPr>
      <t>h</t>
    </r>
  </si>
  <si>
    <t>https://www.adb.org/projects/50371-001/main</t>
  </si>
  <si>
    <r>
      <t>Viet Nam: Municipal Waste-to-Energy Project
(China Everbright International Limited) (7534/3607/FY2017).</t>
    </r>
    <r>
      <rPr>
        <sz val="9"/>
        <rFont val="Arial"/>
        <family val="2"/>
      </rPr>
      <t xml:space="preserve"> Support the construction and operation of a series of waste-to-energy plants with advanced clean technologies, including flue gas emission control to meet European Union standards, in multiple municipalities; each plant incinerates municipal solid waste, recovers waste heat for power generation, and supplies electricity to the local grid.</t>
    </r>
  </si>
  <si>
    <t>• 110 MW of installed power capacity from municipal WTE plants commissioned by 2022.
• 7,500 tons per day of municipal solid waste treatment capacity from municipal WTE plants commissioned by 2022.
• About 1,500 jobs (at least 75 of them filled by women) provided during construction by 2022.</t>
  </si>
  <si>
    <t>https://www.adb.org/projects/51210-001/main</t>
  </si>
  <si>
    <r>
      <t>India: Ostro Kutch Wind Private Limited (Kutch Wind Project) (7539/3622/FY2017).</t>
    </r>
    <r>
      <rPr>
        <sz val="9"/>
        <rFont val="Arial"/>
        <family val="2"/>
      </rPr>
      <t xml:space="preserve"> Install 125 V-110 Vestas turbines of 2-MW wind capacity each. Ostro Kutch has signed four power purchase agreements with PTC India Limited for the sale of 250-MW wind power produced by the project. Facilitating the delivery of the country's first wind energy auction, the project demonstrates the commercial viability of competitively bid wind projects and encourages long-term private sector financing in this sector. The project will also help reduce the country's dependence on fossil fuels and promote renewable energy development.</t>
    </r>
  </si>
  <si>
    <t>• 250 MW of wind power capacity installed.
• 762 GWh of electricity generated and delivered to offtaker per year.</t>
  </si>
  <si>
    <t xml:space="preserve">https://www.adb.org/projects/51186-001/main#project-pds </t>
  </si>
  <si>
    <r>
      <t>China, People’s Republic of: Geothermal
District Heating Project (Sinopec Green Energy
Geothermal Development) (7540/3638/FY2017).</t>
    </r>
    <r>
      <rPr>
        <sz val="9"/>
        <rFont val="Arial"/>
        <family val="2"/>
      </rPr>
      <t xml:space="preserve"> Support the construction, acquisition, rehabilitation, and operation of a series of urban district heating system based on geothermal energy.</t>
    </r>
  </si>
  <si>
    <t>• At least 20 municipalities or counties connected by Sinopec Green Energy to geothermal-based district heating by 2021.
• At least 2,000 jobs provided during construction by 2021.</t>
  </si>
  <si>
    <t>https://www.adb.org/projects/50088-002/main</t>
  </si>
  <si>
    <r>
      <t>Mongolia: Upscaling Renewable Energy Sector Project (3708/FY2018).</t>
    </r>
    <r>
      <rPr>
        <sz val="9"/>
        <rFont val="Arial"/>
        <family val="2"/>
      </rPr>
      <t xml:space="preserve"> Develop a 41-MW renewable energy, the first of its kind, and distributed renewable energy system with a variety of renewable energy technologies supplying clean electricity and heat in geographically scattered load centers in the less-developed region of Western Mongolia. Once completed, the project will generate 99 GWh of clean electricity yearly, thereby enabling the country to reduce its CO</t>
    </r>
    <r>
      <rPr>
        <vertAlign val="subscript"/>
        <sz val="9"/>
        <rFont val="Arial"/>
        <family val="2"/>
      </rPr>
      <t>2</t>
    </r>
    <r>
      <rPr>
        <sz val="9"/>
        <rFont val="Arial"/>
        <family val="2"/>
      </rPr>
      <t xml:space="preserve"> emissions by 87,968 tons per year.</t>
    </r>
  </si>
  <si>
    <r>
      <t xml:space="preserve">• Core subprojects: 10 MW of distributed renewable energy capacity installed in the western grid system, and 15.5 MW of capacity with battery storage installed in the Altai–Uliastai grid system by 2021.
• Non-core subprojects: 15 MW of distributed renewable energy capacity installed in Altai–Uliastai grid system by 2022.
• 500 kW of shallow-ground heat pumps installed in five selected </t>
    </r>
    <r>
      <rPr>
        <i/>
        <sz val="9"/>
        <color theme="1"/>
        <rFont val="Arial"/>
        <family val="2"/>
      </rPr>
      <t>aimag</t>
    </r>
    <r>
      <rPr>
        <sz val="9"/>
        <color theme="1"/>
        <rFont val="Arial"/>
        <family val="2"/>
      </rPr>
      <t xml:space="preserve"> (province) centers by 2023.
</t>
    </r>
  </si>
  <si>
    <t>https://www.adb.org/projects/50330-001/main</t>
  </si>
  <si>
    <r>
      <t>Indonesia: Rantau Dedap Geothermal Power Project, Phase 2 (3647/FY2018).</t>
    </r>
    <r>
      <rPr>
        <sz val="9"/>
        <rFont val="Arial"/>
        <family val="2"/>
      </rPr>
      <t xml:space="preserve"> Construct, operate, and maintain the project, with a design gross capacity of 98.4 MW and net capacity of 90.9 MW, in South Sumatra Province. It is located about 225 km southwest of Palembang across the administrative areas of Muara Enim Regency, Lahat Regency, and Pagar Alam City.</t>
    </r>
  </si>
  <si>
    <t xml:space="preserve">• 90.9 MW of electricity generation capacity installed.
• At least 1,000 jobs provided during construction.
</t>
  </si>
  <si>
    <t>https://www.adb.org/projects/51209-002/main</t>
  </si>
  <si>
    <r>
      <t>Indonesia: Eastern Indonesia Renewable Energy Project, Phase 2 (7550/3653</t>
    </r>
    <r>
      <rPr>
        <b/>
        <sz val="9"/>
        <rFont val="Calibri"/>
        <family val="2"/>
      </rPr>
      <t>–</t>
    </r>
    <r>
      <rPr>
        <b/>
        <sz val="9"/>
        <rFont val="Arial"/>
        <family val="2"/>
      </rPr>
      <t>3656/FY2018).</t>
    </r>
    <r>
      <rPr>
        <sz val="9"/>
        <rFont val="Arial"/>
        <family val="2"/>
      </rPr>
      <t xml:space="preserve"> Construct, operate, and maintain projects by Equis Group in Eastern Indonesia. Phase 2 consists of a 21-MW solar power plant and associated infrastructure in Likupang, North Sulawesi; and three 7-MW solar power plants and associated infrastructure in Pringgabaya, Selong, and Sengkol in Lombok, West Nusa Tenggara. Equis Group will develop and implement phase 2 under four 20-year build–own–operate power purchase agreements.</t>
    </r>
  </si>
  <si>
    <t xml:space="preserve">• 42 MW of solar electricity generation capacity installed.
• About 800 jobs (at least 30 of them filled by women) provided during construction.
• One capacity-building training on renewable energy and entrepreneurial skills targeting women entrepreneurs conducted annually for the first 4 years.
</t>
  </si>
  <si>
    <t>https://www.adb.org/projects/51250-001/main#project-overview</t>
  </si>
  <si>
    <r>
      <t>Kazakhstan: Baikonyr Solar Power Project (7556/3658/FY2018).</t>
    </r>
    <r>
      <rPr>
        <sz val="9"/>
        <rFont val="Arial"/>
        <family val="2"/>
      </rPr>
      <t xml:space="preserve"> Support the</t>
    </r>
    <r>
      <rPr>
        <b/>
        <sz val="9"/>
        <rFont val="Arial"/>
        <family val="2"/>
      </rPr>
      <t xml:space="preserve"> </t>
    </r>
    <r>
      <rPr>
        <sz val="9"/>
        <rFont val="Arial"/>
        <family val="2"/>
      </rPr>
      <t>design, construction, commissioning, operation, and maintenance of a 50-MWp ground-mounted solar power plant (along with associated infrastructure) and its integration into the grid. The main project components will include about 150,822 photovoltaic panels, 14 central inverter stations, and a substation. The project is located in southern Kazakhstan, about 30 km east of Kyzylorda, and will cover 150 ha.</t>
    </r>
  </si>
  <si>
    <t xml:space="preserve">• Solar power generation capacity increased by 50 MWp (nominal power).
• At least 150 jobs provided during construction.
• At least 30 jobs (5% of them filled by women) provided during operations.
</t>
  </si>
  <si>
    <t>https://www.adb.org/projects/51327-001/main#project-overview</t>
  </si>
  <si>
    <r>
      <t xml:space="preserve">Viet Nam: Floating Solar Energy Project (7571/3723/FY2018). </t>
    </r>
    <r>
      <rPr>
        <sz val="9"/>
        <rFont val="Arial"/>
        <family val="2"/>
      </rPr>
      <t>Install 47.5-MW floating solar photovoltaic panels on the reservoir of the existing Da Mi Hydropower Plant; additional facilities include a floating central inverter, a grounded substation, and a new 3.5-km, 110-kV transmission line to connect with the national grid.</t>
    </r>
  </si>
  <si>
    <t xml:space="preserve">• 47.5 MW of electricity generation photovoltaic capacity installed.
• Total transmission line increased by 3.5 km.
• At least 40 jobs provided during construction.
• At least 10 jobs provided during operations.
</t>
  </si>
  <si>
    <t>https://www.adb.org/projects/51399-001/main</t>
  </si>
  <si>
    <r>
      <t>China, People's Republic of: Eco-Industrial Park Waste-to-Energy Project (7576/3750/FY2018).</t>
    </r>
    <r>
      <rPr>
        <sz val="9"/>
        <rFont val="Arial"/>
        <family val="2"/>
      </rPr>
      <t xml:space="preserve"> Support the construction and operation of a portfolio of waste-to-energy (WTE) plants using clean, state-of-the-art technology, including advanced flue gas emission control systems that can meet stringent environmental standards. Each WTE will help meet the need of municipalities to treat waste and supply electricity to the local grid, with potential to supply power and steam to treat various waste types within the park.</t>
    </r>
  </si>
  <si>
    <t xml:space="preserve">• 60 MW of electricity generation capacity from WTE plants installed.
• Municipal solid waste treatment capacity increased to 3,000 tons per day.
• At least 40 jobs provided during construction.
• Technical training provided to at least 50 female staff.
• At least 150 new jobs (31 of them filled by women) provided during operations.
</t>
  </si>
  <si>
    <t>https://www.adb.org/projects/52292-001/main</t>
  </si>
  <si>
    <r>
      <t>Thailand: Thailand Green Bond Project (7579/3753 and 7579/3754/FY2018).</t>
    </r>
    <r>
      <rPr>
        <sz val="9"/>
        <rFont val="Arial"/>
        <family val="2"/>
      </rPr>
      <t xml:space="preserve"> Issue corporate bonds for the construction and refinancing of 16 utility-scale solar power plants in Thailand; total installed capacity of the 16 plants is 98.5 MW, of which nine plants totaling 67.7 MW are completed and operational, while seven plants totaling 30.8 MW are under construction. B. Grimm will issue corporate bonds to which ADB will subscribe.</t>
    </r>
  </si>
  <si>
    <t>• 30.8 MW in additional solar capacity for seven plants installed in Thailand by B. Grimm.
• Assurance report issued for green bond compliance, and climate bond certificate application submitted and approved by 2019.
• Five additional FTE local staff employed during operations by 2020.</t>
  </si>
  <si>
    <t>https://www.adb.org/projects/49450-008/main</t>
  </si>
  <si>
    <r>
      <t>Vanuatu: Energy Access Project (3572/FY2017).</t>
    </r>
    <r>
      <rPr>
        <sz val="9"/>
        <rFont val="Arial"/>
        <family val="2"/>
      </rPr>
      <t xml:space="preserve"> Install hydropower generation to replace diesel generation in Malekula, and extend the distribution grid in both Malekula and Espiritu Santo.</t>
    </r>
  </si>
  <si>
    <t>• Hydropower of 400 kW generated by February 2023.
• In Espiritu Santo and Malekula, 1,050 new customers connected by October 2023, including subsidized connections to 100 households headed by women.
• In Espiritu Santo and Malekula, 21-km transmission line and 79-km distribution line constructed by October 2023.
• 10 training workshops conducted for newly connected households, including power safety household utility budget and business skills training (with 40% women participation) by October 2019.
• Training activities conducted for PMU staff and government management, including gender awareness training.</t>
  </si>
  <si>
    <t>https://www.adb.org/projects/50059-002/main</t>
  </si>
  <si>
    <r>
      <t xml:space="preserve">Nepal: Power Transmission and Distribution Efficiency Enhancement Project (3542/FY2017). </t>
    </r>
    <r>
      <rPr>
        <sz val="9"/>
        <rFont val="Arial"/>
        <family val="2"/>
      </rPr>
      <t>Enhance the distribution capacity and improve reliability and quality of electricity supply in the Kathmandu Valley by reducing distribution system overloads and technical and commercial losses, and strengthen associated transmission lines through the Nepal Electricity Authority.</t>
    </r>
  </si>
  <si>
    <t xml:space="preserve">• Two new 220/132-kV (160 MVA each) and one 132/11-kV (45 MVA) substations installed to complete the New Khimti–Kathmandu transmission link.
• Three new 132/11-kV (45 MVA each) substations established in Kathmandu Valley.
• Of 11-kV feeders, 300 km constructed and/or reinforced.
• Of 0.4-kV distribution lines, 600 km constructed and/or reinforced.
• 1,000 new distribution transformers installed, with added capacity of 200 MVA.
• 90,000 smart meters and associated communications facilities deployed and installed. 
</t>
  </si>
  <si>
    <t>https://www.adb.org/projects/52224-001/main#project-pds</t>
  </si>
  <si>
    <r>
      <t>Kazakhstan: Total Eren Access M-KAT Solar Power Project (3770/FY2019).</t>
    </r>
    <r>
      <rPr>
        <sz val="9"/>
        <rFont val="Arial"/>
        <family val="2"/>
      </rPr>
      <t xml:space="preserve"> Design, construct, and operate a 135-MW ground-mounted solar power plant, along with associated infrastructure and grid integration for further electricity sale per a fixed tariff; the total annual output from the project is expected to be 207 GWh.      </t>
    </r>
  </si>
  <si>
    <t xml:space="preserve">• Solar power generation capacity increased by 135 MW.
• At least 200 jobs (5% of them filled by women) provided during construction.
</t>
  </si>
  <si>
    <t>https://www.adb.org/projects/52127-001/main#project-pds</t>
  </si>
  <si>
    <r>
      <t>Mongolia: Sermsang Khushig Khundii Solar Project (3772/FY2019).</t>
    </r>
    <r>
      <rPr>
        <sz val="9"/>
        <rFont val="Arial"/>
        <family val="2"/>
      </rPr>
      <t xml:space="preserve"> Construct and operate a 15-MW solar power plant and associated infrastructure in Khushig Valley, which is expected to generate a total of 22.3 GWh of clean electricity annually to be utilized by the new international airport and by Ulaanbaatar City.                                       </t>
    </r>
  </si>
  <si>
    <t xml:space="preserve">• 15 MW of renewable energy electricity generation capacity installed. 
• 14-km transmission lines installed or upgraded.
• Policy and strategy for gender-inclusive employment within Sermsang Power Corporation Public Company Limited (SSP) and Tenuun Gerel Construction LLC (TGC) developed and implemented. 
• At least 52 person-years of jobs provided during construction.  
• At least 13 jobs provided during operations (two of them filled by women, each in technical and management positions).
</t>
  </si>
  <si>
    <t>https://www.adb.org/projects/52329-001/main#project-pds</t>
  </si>
  <si>
    <r>
      <t xml:space="preserve">Regional: Pacific Renewable Energy Program (3784/FY2019). </t>
    </r>
    <r>
      <rPr>
        <sz val="9"/>
        <rFont val="Arial"/>
        <family val="2"/>
      </rPr>
      <t>Provide an umbrella facility to deliver financing support, including loans, guarantees, and letters of credit, to overcome the constraints to private sector investment in renewable power projects in Pacific island countries.</t>
    </r>
  </si>
  <si>
    <t>25-30</t>
  </si>
  <si>
    <t>• Five investments in renewable energy generation projects supported, with at least two projects categorized as having some gender elements.
• Program's loans and guarantees obligations reached $50 million.</t>
  </si>
  <si>
    <t>https://www.adb.org/projects/51182-001/main#project-pds</t>
  </si>
  <si>
    <r>
      <t>Cambodia: National Solar Park (3789/FY2019).</t>
    </r>
    <r>
      <rPr>
        <sz val="9"/>
        <rFont val="Arial"/>
        <family val="2"/>
      </rPr>
      <t xml:space="preserve"> Support the expanded deployment of solar photovoltaic power plants in Cambodia and address the country’s need to (i) expand low-cost power generation; (ii) diversify the power generation mix with an increase in the percentage of clean energy, in line with its greenhouse gas emission reduction targets; and (iii) expand the use of competitive tenders and other global best practices in the energy sector.</t>
    </r>
  </si>
  <si>
    <r>
      <rPr>
        <sz val="9"/>
        <color theme="1"/>
        <rFont val="Calibri"/>
        <family val="2"/>
      </rPr>
      <t>&gt;</t>
    </r>
    <r>
      <rPr>
        <sz val="9"/>
        <color theme="1"/>
        <rFont val="Arial"/>
        <family val="2"/>
      </rPr>
      <t xml:space="preserve"> 25</t>
    </r>
  </si>
  <si>
    <t>• Solar park and transmission interconnection constructed.
• Capacity of Electricite du Cambodge in solar power plant construction and operation, project design and supervision, grid integration, and competitive procurement strengthened.</t>
  </si>
  <si>
    <t>https://www.adb.org/projects/50240-001/main#project-pds</t>
  </si>
  <si>
    <r>
      <t>Solomon Islands: Tina River Hydropower (3828/FY2019).</t>
    </r>
    <r>
      <rPr>
        <sz val="9"/>
        <rFont val="Arial"/>
        <family val="2"/>
      </rPr>
      <t xml:space="preserve"> Design, construct, and operate a 15-MW hydropower plant on the Tina River, which will supply electricity to Honiara, the capital of Solomon Islands. The project, which is estimated to generate 68% of Honiara's electricity needs, will reduce the cost of power supply generation by replacing diesel power with hydropower, and also reduce greenhouse gas (GHG) emissions. </t>
    </r>
  </si>
  <si>
    <t xml:space="preserve">• 15 MW of hydropower plant commissioned by the special project company.
• 20 km of access road constructed.
• 23 km of 33-kV transmission line erected.
</t>
  </si>
  <si>
    <t>https://www.adb.org/projects/53106-001/main#project-pds</t>
  </si>
  <si>
    <r>
      <t>Viet Nam: Gulf Solar Power Project (3852/FY2019).</t>
    </r>
    <r>
      <rPr>
        <sz val="9"/>
        <rFont val="Arial"/>
        <family val="2"/>
      </rPr>
      <t xml:space="preserve"> Construct and operate a 50-MW solar power plant and associated transmission line in the Thanh Thanh Cong Industrial Zone of Tay Ninh Province. </t>
    </r>
  </si>
  <si>
    <t xml:space="preserve">• 50 MW of solar photovoltaic electricity generation capacity installed.
• At least 14 jobs provided during operations, with sex-disaggregated data collected.
</t>
  </si>
  <si>
    <t>https://www.adb.org/projects/53270-001/main#project-pds</t>
  </si>
  <si>
    <r>
      <t>Viet Nam: B. Grimm Viet Nam Solar Power Project (Phu Yen Project) (3902/FY2020).</t>
    </r>
    <r>
      <rPr>
        <sz val="9"/>
        <rFont val="Arial"/>
        <family val="2"/>
      </rPr>
      <t xml:space="preserve"> Operate a 257-MW solar photovoltaic power plant and its associated facilities in Phu Yen Province.</t>
    </r>
  </si>
  <si>
    <t xml:space="preserve">• Total installed solar photovoltaic electricity generation capacity of the project increased to 257 MW by 2019—the solar plant achieved commercial operations in June 2019 (2018 baseline: 0).
• Transmission lines (220 kV) installed or upgraded increased to 12.2 km by 2019 (2018 baseline: 0).
</t>
  </si>
  <si>
    <t>https://www.adb.org/projects/54035-001/main#project-pds</t>
  </si>
  <si>
    <r>
      <t xml:space="preserve">India: Gujarat Solar Power Project (3904/FY2020). </t>
    </r>
    <r>
      <rPr>
        <sz val="9"/>
        <rFont val="Arial"/>
        <family val="2"/>
      </rPr>
      <t>Construct a 200-MW solar photovoltaic-based power plant located in the state of Gujarat in India.</t>
    </r>
  </si>
  <si>
    <t xml:space="preserve">• Electricity delivered to off-taker increased to 439 gigawatt-hours (GWh) per year by 2022.
• At least 22 jobs provided during operation, of which four are for women, by 2022.
• 200 MW of electricity-generating capacity installed by 2021. 
• At least 400 jobs provided during construction, of which 30% are for women, by 2021. 
</t>
  </si>
  <si>
    <t>https://www.adb.org/projects/54268-001/main#project-pds</t>
  </si>
  <si>
    <r>
      <t xml:space="preserve">Thailand: Green Loan for Renewable Energy and Electric Vehicle Charging Network (EVCN) (7644/3966/FY2020). </t>
    </r>
    <r>
      <rPr>
        <sz val="9"/>
        <rFont val="Arial"/>
        <family val="2"/>
      </rPr>
      <t>Support Thailand's renewable energy sector, increase awareness about green loans, and support the transition from a conventional automotive industry to an electric vehicle industry in Thailand by establishing a comprehensive EVCN across Thailand's major cities.</t>
    </r>
  </si>
  <si>
    <t xml:space="preserve">• Loan to Energy Absolute is certified as a climate loan by 2020 (2019 baseline: n/a).
• Comprehensive electric vehicle charging network comprising at least 2,800 charging outlets established by 2022 (2019 baseline: 1,000).
• Pre- and post-issuance reports for climate loan certification are submitted to the Climate Bonds Initiative by 2020. 
• Electricity delivery of the Nakornsawan Solar Power Project and the Hanuman Wind Power Project to off-taker continued at similar level until 2022 (2019 baseline: 620 GWh/year). 
</t>
  </si>
  <si>
    <t>https://www.adb.org/projects/53340-001/main#project-pds</t>
  </si>
  <si>
    <r>
      <t xml:space="preserve">Uzbekistan: Navoi Solar Power Project (7647/3986/FY2020). </t>
    </r>
    <r>
      <rPr>
        <sz val="9"/>
        <rFont val="Arial"/>
        <family val="2"/>
      </rPr>
      <t>Construct a 100-MW, grid-connected solar power plant in Navoi District, Uzbekistan.</t>
    </r>
  </si>
  <si>
    <r>
      <t>• Renewable electricity delivered by the project to the offtaker increased to at least 258.2 GWh per year by 2023.
• Number of jobs provided during operation totaled at least 22, of which three are for women, by 2023.
• Total installed electricity generation capacity of project increased to 100 MW by 2022. 
• Number of jobs provided during construction totaled at least 900, of which 15 are for women,</t>
    </r>
    <r>
      <rPr>
        <vertAlign val="superscript"/>
        <sz val="9"/>
        <rFont val="Arial"/>
        <family val="2"/>
      </rPr>
      <t>b</t>
    </r>
    <r>
      <rPr>
        <sz val="9"/>
        <rFont val="Arial"/>
        <family val="2"/>
      </rPr>
      <t xml:space="preserve"> by 2022. 
</t>
    </r>
  </si>
  <si>
    <t>https://www.adb.org/projects/46122-005/main#project-pds</t>
  </si>
  <si>
    <r>
      <t>Maldives: Preparing Outer Islands for Sustainable Energy Development Project, Additional Financing (3995/FY2020).</t>
    </r>
    <r>
      <rPr>
        <sz val="9"/>
        <rFont val="Arial"/>
        <family val="2"/>
      </rPr>
      <t xml:space="preserve"> Install equipment for solar diesel hybrid grids on about 160 islands. The project will replace inefficient diesel-based power generation grids with hybrid systems of both renewable energy and diesel.</t>
    </r>
  </si>
  <si>
    <t xml:space="preserve">• Gradual reduction in diesel consumption to 0.1–0.3 liters/kWh on outer islands by 2024 (2012 baseline: 0.45–0.70 liters/kWh consumed on outer islands).
• Electricity tariffs on average improved to cover closer to 100% of costs by 2024 (2011 baseline: Present retail tariffs on average cover less than 50% of costs). 
• 24.5 MW of solar photovoltaic capacity installed by project and private sector, 9.5 MWh of energy storage designed and installed, 20 MW of diesel generator sets replaced, and the distribution grids upgraded in 160 islands by 2023 (2018 baseline: 10.5 MW of solar photovoltaic, 5.0 MWh of energy storage, and 12.0 MW of diesel generator sets).
• Solar-photovoltaic-based ice-making machines installed in four outer islands by 2023.
• Disaster-resilient distribution system installed in one island by 2023.
• One renewable energy operated ferry for transport developed by 2023.
• Road map for transition to renewable energy including procurement, project management, technical and financial management, and safeguard support; and renewable energy pilot projects identified in the road map implemented by 2023.
</t>
  </si>
  <si>
    <t>https://www.adb.org/projects/51308-004/main#project-pds</t>
  </si>
  <si>
    <r>
      <t xml:space="preserve">India: Meghalaya Power Distribution Sector Improvement Project (3996/FY2020). </t>
    </r>
    <r>
      <rPr>
        <sz val="9"/>
        <rFont val="Arial"/>
        <family val="2"/>
      </rPr>
      <t xml:space="preserve">Strengthen and modernize the power distribution network, reduce technical and commercial losses, and improve the power quality of the distribution network in Meghalaya State. </t>
    </r>
  </si>
  <si>
    <t>• 23 new 33/11 kV substations commissioned by 2025.
• 45 existing 33/11 kV substations upgraded and modernized by 2025.
• 1,440 km of new 33-kV and 11-kV distribution lines installed, and 774 km of existing distribution lines upgraded by 2025.
• 136 auto-reclosers and 597 fault passage indicators installed in the networks by 2025
• Distribution network connecting 100% of households in three selected villages to minigrid system renovated by 2025.
• Smart meters installed in 180,000 households by 2024.
• Online meter reading, billing, and collection system installed for 75,000 households by 2024.
• One new meter-testing laboratory installed and commissioned by 2024.</t>
  </si>
  <si>
    <t>https://www.adb.org/projects/51033-001/main#project-pds</t>
  </si>
  <si>
    <r>
      <t xml:space="preserve">China, People's Republic of: Air Quality Improvement in the Greater Beijing–Tianjin–Hebei (BTH) Region—Green Financing Scale up Project (4023/FY2020). </t>
    </r>
    <r>
      <rPr>
        <sz val="9"/>
        <rFont val="Arial"/>
        <family val="2"/>
      </rPr>
      <t>Address emerging challenges in air quality improvement and GHG emission reduction in both the greater BTH and Yangtze River Delta regions through energy efficiency, cleaner transport systems development, renewable energy development, and cooling systems retrofit.</t>
    </r>
  </si>
  <si>
    <r>
      <t>By 2027: 
• At least 449 tons of NO</t>
    </r>
    <r>
      <rPr>
        <vertAlign val="subscript"/>
        <sz val="9"/>
        <color theme="1"/>
        <rFont val="Arial"/>
        <family val="2"/>
      </rPr>
      <t>x</t>
    </r>
    <r>
      <rPr>
        <sz val="9"/>
        <color theme="1"/>
        <rFont val="Arial"/>
        <family val="2"/>
      </rPr>
      <t>, 67 tons of sulfur dioxide, and 44 tons of particulate matter emissions avoided annually. 
• At least 0.8 million tons of CO</t>
    </r>
    <r>
      <rPr>
        <vertAlign val="subscript"/>
        <sz val="9"/>
        <color theme="1"/>
        <rFont val="Arial"/>
        <family val="2"/>
      </rPr>
      <t>2</t>
    </r>
    <r>
      <rPr>
        <sz val="9"/>
        <color theme="1"/>
        <rFont val="Arial"/>
        <family val="2"/>
      </rPr>
      <t xml:space="preserve"> equivalent, including hydrofluorocarbons (HFCs), reduced annually. 
By 2026:
• At least one fast electric vehicle charging system demonstrated. 
• At least four cooling systems renovated for HFC emission reduction. 
• At least two renewable energy systems with high conversion efficiency developed in the targeted region. 
</t>
    </r>
  </si>
  <si>
    <t>https://www.adb.org/projects/53192-001/main#project-pds</t>
  </si>
  <si>
    <r>
      <t xml:space="preserve">India: Bengaluru Smart Energy Efficient Power Distribution Project (4028/FY2020). </t>
    </r>
    <r>
      <rPr>
        <sz val="9"/>
        <rFont val="Arial"/>
        <family val="2"/>
      </rPr>
      <t>Convert overhead distribution lines to underground cables and install automated ring main units adapted with a distribution automation system (DAS) in urban Bengaluru city.</t>
    </r>
  </si>
  <si>
    <t>losses down to 9.1%</t>
  </si>
  <si>
    <t>• 7,200 km of 11-kV and 1.1-kV overhead distribution lines converted to underground cables, with 2,800 km of optical fiber cables, by 2025.
• 1,700 automated ring main units installed adapted with a distribution automation system by 2025.
• Operation and maintenance manual for underground cables, reflecting international good practices, developed by 2025.
• Environmental and social management system developed and adopted by the management of Bengaluru Electricity Supply Company Limited, and at least three relevant staff trained to implement the system by 2025.</t>
  </si>
  <si>
    <t>https://www.adb.org/projects/49423-006/main#project-pds</t>
  </si>
  <si>
    <r>
      <t xml:space="preserve">Bangladesh: Bangladesh Power System Enhancement and Efficiency Improvement Project, Additional Financing (4039-4040/FY2020). </t>
    </r>
    <r>
      <rPr>
        <sz val="9"/>
        <rFont val="Arial"/>
        <family val="2"/>
      </rPr>
      <t>Further improve distribution network in rural areas of Bangladesh over the original project.</t>
    </r>
  </si>
  <si>
    <t>lower transmission losses from 3% to 2.5%, and distribution losses from 12.5% to 9%</t>
  </si>
  <si>
    <t xml:space="preserve">• About 1,100,000 new connections, including 1,025,000 rural households, connected to electricity network and benefiting at least 875,000 women by 2026.
• Average system interruption duration index for Dhaka Electric Supply Company Limited-operated part of Dhaka city decreased by at least 25% by 2026.
• Average system interruption duration index for Bangladesh Rural Electrification Board decreased by at least 22% by 2026.
• Transmission losses reduced to 2.5% by 2026.
• Rural distribution losses reduced to 9.0% by 2026.
• Tariffs reviewed annually and reset to increasingly cover costs of transmission and distribution utilities as per approved regulations.
• About 174 km of 400-kV transmission lines and associated facilities constructed by 2025.
• Distribution automation system in Dhaka city installed by 2025.
• More than 38,000 km of 33-kV and 11-kV distribution lines and associated facilities rehabilitated by 2025.
• More than 15,990 km of 33-kV and 11-kV distribution lines and associated facilities with elders, women, children, and people with disability (EWCD) designs by 2025.
</t>
  </si>
  <si>
    <t>https://www.adb.org/projects/54107-001/main#project-pds</t>
  </si>
  <si>
    <r>
      <t xml:space="preserve">Nepal: Electricity Grid Modernization Project (4014/FY2020). </t>
    </r>
    <r>
      <rPr>
        <sz val="9"/>
        <rFont val="Arial"/>
        <family val="2"/>
      </rPr>
      <t>Finance high-priority electricity grid modernization investments both in transmission and distribution systems in Nepal.</t>
    </r>
  </si>
  <si>
    <t>system losses reduced to 15%</t>
  </si>
  <si>
    <t xml:space="preserve">• By March 2026, 34 existing grid substations throughout the country automated.
• By March 2026, 25 km of 220 kV and 88 km of 132-kV new transmission lines constructed.
• New automated 220-kV grid substations totaling 400 MVA in Lapang and Rahughat; and 132 kV totaling 361.5 MVA installed in Borang, Dandakhet, Keraun, Lapang, Madichaur, Pangtang, and Rahughat by March 2026.
• Existing 144 km of transmission lines (132 kV and 66 kV) upgraded with more efficient high-temperature low-sag conductors in Province 1, Province 2, and Bagmati Province by March 2026.
• Distribution command and control center in Kathmandu commissioned with at least 30% female staff by March 2026.
• New smart meters for 350,000 customers in Kathmandu Valley installed by March 2026.
• Distribution system consisting of 30 km of 33-kV distribution lines in Morang district and four automated substations of 32 MVA 33/11 kV in various parts the country commissioned, benefiting 134,000 households with improved supply by March 2026.
</t>
  </si>
  <si>
    <t>https://www.adb.org/projects/53192-003/main#project-pds</t>
  </si>
  <si>
    <r>
      <t xml:space="preserve">India: Bengaluru Smart Energy Efficient Power Distribution Project (4024/FY2020). </t>
    </r>
    <r>
      <rPr>
        <sz val="9"/>
        <rFont val="Arial"/>
        <family val="2"/>
      </rPr>
      <t>Convert overhead distribution lines to underground cables and install automated ring main units adapted with a distribution automation system (DAS) in urban Bengaluru city.</t>
    </r>
  </si>
  <si>
    <t>• 7,200 km of 11 kV and 1.1 kV overhead distribution lines converted to underground cables, with 2,800 km of optical fiber cables, by 2025.
• 1,700 automated ring main units installed adapted with a distribution automation system by 2025.
• Operation and maintenance manual for underground cables, reflecting international good practices, developed by 2025.
• Environmental and social management system developed and adopted by the management of Bengaluru Electricity Supply Company Limited, and at least three relevant staff trained to implement the system by 2025.</t>
  </si>
  <si>
    <t>https://www.adb.org/projects/52287-001/main#project-pds</t>
  </si>
  <si>
    <r>
      <t xml:space="preserve">Cambodia: Prime Road National Solar Park Project (4048/FY2021). </t>
    </r>
    <r>
      <rPr>
        <sz val="9"/>
        <rFont val="Arial"/>
        <family val="2"/>
      </rPr>
      <t xml:space="preserve">Support the Prime Road Alternative (Cambodia) Co. Ltd to develop and operate a 60-MW, alternating current, solar photovoltaic power plant in Kampong Chhnang Province. </t>
    </r>
  </si>
  <si>
    <t>By 2023, annual amount of emission reductions achieved: 110,700 tons of carbon dioxide (2020
baseline: 0).</t>
  </si>
  <si>
    <t>https://www.adb.org/projects/55340-001/main</t>
  </si>
  <si>
    <r>
      <t xml:space="preserve">Azerbaijan: ALAT Solar Power (Masdar Azerbaijan Energy Ltd. Liability Co.) (4182/FY2022). </t>
    </r>
    <r>
      <rPr>
        <sz val="9"/>
        <rFont val="Arial"/>
        <family val="2"/>
      </rPr>
      <t>Construct a 230-MW solar photovoltaic power plant near Alat settlement.</t>
    </r>
  </si>
  <si>
    <t>• By 2024, 230 MW solar power capacity installed (2021 baseline: 0).</t>
  </si>
  <si>
    <t>https://www.adb.org/projects/55248-002/main</t>
  </si>
  <si>
    <r>
      <t xml:space="preserve">Uzbekistan: Zarafshan Wind Power Project (4197/FY2022). </t>
    </r>
    <r>
      <rPr>
        <sz val="9"/>
        <rFont val="Arial"/>
        <family val="2"/>
      </rPr>
      <t>Provide long-term financing for a 500-MW, grid-connected wind power project. It will consist of 111 wind turbines, each with 4.7-MW capacity.</t>
    </r>
  </si>
  <si>
    <r>
      <t>• By 2026, annual emission of at least 892,137 tCO</t>
    </r>
    <r>
      <rPr>
        <vertAlign val="subscript"/>
        <sz val="9"/>
        <rFont val="Arial"/>
        <family val="2"/>
      </rPr>
      <t>2</t>
    </r>
    <r>
      <rPr>
        <sz val="9"/>
        <rFont val="Arial"/>
        <family val="2"/>
      </rPr>
      <t xml:space="preserve"> avoided (2021 baseline: 0).
• By 2025, at least 500 MW of wind power plant constructed and commissioned (2021 baseline: 0).</t>
    </r>
  </si>
  <si>
    <t>https://www.adb.org/projects/55205-001/main</t>
  </si>
  <si>
    <r>
      <t xml:space="preserve">Lao People's Democratic Republic: Monsoon Wind Power Project (4243/FY2022). </t>
    </r>
    <r>
      <rPr>
        <sz val="9"/>
        <rFont val="Arial"/>
        <family val="2"/>
      </rPr>
      <t>Construct a wind power project with a contracted capacity of 600 MW in Lao People's Democratic Republic (Lao PDR) that will export and sell electricity into neighboring Viet Nam.</t>
    </r>
  </si>
  <si>
    <t xml:space="preserve">By 2026:
• wind energy generation capacity increased to 600 MW (2022 baseline: 0).
• 500-kV transmission line with length of 22 km within the Lao PDR to Viet Nam border established (2022 baseline: 0). </t>
  </si>
  <si>
    <t>https://www.adb.org/projects/53206-001/main</t>
  </si>
  <si>
    <r>
      <t xml:space="preserve">Viet Nam: AC Energy Wind Project (4240/FY2022). </t>
    </r>
    <r>
      <rPr>
        <sz val="9"/>
        <rFont val="Arial"/>
        <family val="2"/>
      </rPr>
      <t>Construct an 88-MW wind farm in Ninh Thuan P+A90rovince.</t>
    </r>
    <r>
      <rPr>
        <b/>
        <sz val="9"/>
        <rFont val="Arial"/>
        <family val="2"/>
      </rPr>
      <t xml:space="preserve"> </t>
    </r>
  </si>
  <si>
    <r>
      <t>By 2023: 
•  Electricity delivered to offtaker increased to 240.28 GWh per year (2020 baseline: 0).</t>
    </r>
    <r>
      <rPr>
        <vertAlign val="superscript"/>
        <sz val="9"/>
        <rFont val="Arial"/>
        <family val="2"/>
      </rPr>
      <t xml:space="preserve">b </t>
    </r>
    <r>
      <rPr>
        <sz val="9"/>
        <rFont val="Arial"/>
        <family val="2"/>
      </rPr>
      <t xml:space="preserve">
•  Annual greenhouse gas emissions of 118,458 tCO</t>
    </r>
    <r>
      <rPr>
        <vertAlign val="subscript"/>
        <sz val="9"/>
        <rFont val="Arial"/>
        <family val="2"/>
      </rPr>
      <t>2</t>
    </r>
    <r>
      <rPr>
        <sz val="9"/>
        <rFont val="Arial"/>
        <family val="2"/>
      </rPr>
      <t xml:space="preserve">e avoided (2020 baseline: 0).
By 2023 unless otherwise stated: 
• Total installed wind electricity generation capacity of the project increased to 88 MW by September 2021 (2020 baseline: 0).
•  220-kV transmission line installed increased by 3 km by September 2021 (2020 baseline: 0).
</t>
    </r>
  </si>
  <si>
    <t>https://www.adb.org/projects/54142-001/main</t>
  </si>
  <si>
    <r>
      <t xml:space="preserve">Bhutan: Renewable Energy for Climate Resilience Project (4231/FY2022). </t>
    </r>
    <r>
      <rPr>
        <sz val="9"/>
        <rFont val="Arial"/>
        <family val="2"/>
      </rPr>
      <t xml:space="preserve">Construct one solar photovoltaic power plant located in central-west Bhutan with a minimum total capacity of 17.38 MWp. </t>
    </r>
  </si>
  <si>
    <t>A</t>
  </si>
  <si>
    <t>By 2026:
•  25 GWh of solar power generated annually (2020 baseline: 0 GWh).
By 2025:
•  One solar photovoltaic power plant with total capacity of 17.38 MWp of power commissioned in central-west Bhutan, and connected to the grid (2020 baseline: 0 MW).</t>
  </si>
  <si>
    <t>https://www.adb.org/projects/55136-001/main</t>
  </si>
  <si>
    <r>
      <t xml:space="preserve">Uzbekistan: Jizzakh Solar Power Project (4303/FY2023). </t>
    </r>
    <r>
      <rPr>
        <sz val="9"/>
        <rFont val="Arial"/>
        <family val="2"/>
      </rPr>
      <t>Construct a 220-MW grid-connected solar power plant and associated infrastructure in the Jizzakh region.</t>
    </r>
  </si>
  <si>
    <t>By 2026:
•  Electricity delivered to offtaker increased by 573 gigawatt-hours per year (2022 baseline: 0).
•  Emissions of carbon dioxide reduced by 319,505 tons per year (2022 baseline: 0) (OP 3.1).
•  Total installed solar electricity generation capacity of the project increased by 220 megawatts (2022 baseline: 0) (OP 3.1.4).
•  15-kilometer feeder line and 220-kilovolt substation constructed to connect the solar plant to the grid (2022 baseline: 0).</t>
  </si>
  <si>
    <t>https://www.adb.org/projects/55101-001/main</t>
  </si>
  <si>
    <r>
      <t xml:space="preserve">Uzbekistan: Sherabad Solar Power Project (4301/FY2023). </t>
    </r>
    <r>
      <rPr>
        <sz val="9"/>
        <rFont val="Arial"/>
        <family val="2"/>
      </rPr>
      <t>Construct a 457-MW grid-connected solar power plant and associated infrastructure in the Sherabad region.</t>
    </r>
  </si>
  <si>
    <t xml:space="preserve">By 2026
•  Total installed solar electricity generation capacity increased by 457 MW (2022 baseline: 0) (OP 3.1.4).
•  51-km transmission line and 220-kV substation constructed to connect the solar plant to the grid (2022 baseline: 0).
•  At least one set of dedicated facilities for women per adequate number of women employees constructed at Sherabad plant (2022 baseline: 0) (OP 2.4.1).
</t>
  </si>
  <si>
    <t>https://www.adb.org/projects/56085-001/main</t>
  </si>
  <si>
    <r>
      <t xml:space="preserve">Uzbekistan: Bash Wind Power Project (4293/FY2023). </t>
    </r>
    <r>
      <rPr>
        <sz val="9"/>
        <rFont val="Arial"/>
        <family val="2"/>
      </rPr>
      <t>Construct a 500-MW grid-connected wind power project in the Bukhara region.</t>
    </r>
  </si>
  <si>
    <t>By 2025:
•  Electricity generated from renewable energy sources increased to 1,658 GWh per year (2022 baseline: 0).
•  Annual emissions of 924,881 tons of carbon dioxide avoided (2022 baseline: 0) (OP 3.1).
•  Total installed wind electricity generation capacity increased to 500 MW (2022 baseline: 0) (OP 3.1.4).</t>
  </si>
  <si>
    <t>https://www.adb.org/projects/56086-001/main</t>
  </si>
  <si>
    <r>
      <t xml:space="preserve">Uzbekistan: Dzhankeldy Wind Power Project (4294/FY2023). </t>
    </r>
    <r>
      <rPr>
        <sz val="9"/>
        <rFont val="Arial"/>
        <family val="2"/>
      </rPr>
      <t>Construct a 500-MW grid-connected wind power project in the Bukhara region.</t>
    </r>
  </si>
  <si>
    <t xml:space="preserve">By 2025:
•  Electricity generated from sources increased to 1,577 GWh per year (2022 baseline: 0).
•  Annual emissions of 879,907 tons of carbon dioxide reduced (2022 baseline: 0) (OP 3.1).
•  Total installed wind electricity generation capacity increased to 500 MW (2022 baseline: 0) (OP 3.1.4).
</t>
  </si>
  <si>
    <t>https://www.adb.org/projects/55135-001/main</t>
  </si>
  <si>
    <r>
      <t xml:space="preserve">Uzbekistan: Samarkand Solar Power Project (4302/FY2023). </t>
    </r>
    <r>
      <rPr>
        <sz val="9"/>
        <rFont val="Arial"/>
        <family val="2"/>
      </rPr>
      <t>Construct a 220-MW grid-connected solar power plant and associated infrastructure in the Samarkand region.</t>
    </r>
  </si>
  <si>
    <t>By 2026:
•   Electricity delivered to offtaker increased by 554 GWh per year (2022 baseline: 0).
•  Annual emissions of 309,054 tons of carbon dioxide reduced (2022 baseline: 0) (OP 3.1).
•  Total installed solar electricity generation capacity of the project increased to 220 MW (2022 baseline: 0) (OP 3.1.4).
•  4.5-kilometer feeder line and 220-kilovolt substation constructed to connect the solar plant to the grid (2022 baseline: 0).</t>
  </si>
  <si>
    <t>https://www.adb.org/projects/56245-001/main</t>
  </si>
  <si>
    <r>
      <t xml:space="preserve">Viet Nam: GreenYellow Smart Solutions Rooftop Solar Project (4329/FY2023). </t>
    </r>
    <r>
      <rPr>
        <sz val="9"/>
        <rFont val="Arial"/>
        <family val="2"/>
      </rPr>
      <t>Construct 45 rooftop solar photovoltaic systems located on the premises of large commercial and industrial consumers throughout Viet Nam, with a total installed capacity of 32.3 MW.</t>
    </r>
  </si>
  <si>
    <t>By 2025:
•  Electricity delivered to offtakers increased to 31.5 GWh per year (2019 baseline: 0).
•  Total installed capacity of portfolio of 45 solar PV rooftop systems increased to 32.3 MWp by 2023 (2019 baseline: 0) (OP 3.1.4; OP 4.1.2).</t>
  </si>
  <si>
    <t>https://www.adb.org/projects/55191-001/main</t>
  </si>
  <si>
    <r>
      <t xml:space="preserve">Maldives: Accelerating Sustainable System Development Using Renewable Energy Project (4344/FY2023). </t>
    </r>
    <r>
      <rPr>
        <sz val="9"/>
        <rFont val="Arial"/>
        <family val="2"/>
      </rPr>
      <t>Improve energy security and the sustainable transition of the power
sector. It will help 20 outer islands attain higher levels of renewable energy penetration through capital-intensive investments in energy storage and associated technologies to ensure island grids are ready for higher renewable energy penetration.</t>
    </r>
  </si>
  <si>
    <r>
      <t>By 2029:
•  Annual diesel consumption of at least 20 outer islands reduced by at least 45%,
totaling a saving of 8.6 million liters per year (2021 baseline: 2.1 million diesel savings based on current 10%–12% renewable penetration) (OP 3.1).
•  Share of clean energy sources in power generation mix in at least 20 outer islands
increased to 43% (2021 baseline: 12%–15%) (OP 3.1).
•  Carbon dioxide emissions of 22,047 tons per year avoided from switching from diesel-based generation to renewable-energy-based generation (2021 baseline: 5,800 avoided CO</t>
    </r>
    <r>
      <rPr>
        <vertAlign val="subscript"/>
        <sz val="9"/>
        <rFont val="Arial"/>
        <family val="2"/>
      </rPr>
      <t>2</t>
    </r>
    <r>
      <rPr>
        <sz val="9"/>
        <rFont val="Arial"/>
        <family val="2"/>
      </rPr>
      <t xml:space="preserve"> tons per year based on current 10%–12% renewable penetration) (OP 3.1).
By 2028:
•  At least 20 MW of solar photovoltaic systems from floating and terrestrial installations through private sector commissioned (2019 baseline: 0) (OP 3.1.3, 5.1.1).
•  At least 44 MWh of energy storage and energy management system installed (2018 baseline: Not applicable) (OP 3.1.3).
•  Distribution grids upgraded in 20 outer islands (2018 baseline: Not applicable) (OP 3.1.3, 5.1.1).</t>
    </r>
  </si>
  <si>
    <t>https://www.adb.org/projects/57065-001/main</t>
  </si>
  <si>
    <r>
      <t xml:space="preserve">Philippines: Buskowitz Rooftop Solar Project (4367/FY2023). </t>
    </r>
    <r>
      <rPr>
        <sz val="9"/>
        <rFont val="Arial"/>
        <family val="2"/>
      </rPr>
      <t>Construct a portfolio of rooftop photovoltaic power systems on commercial and industrial buildings in the Philippines of up to 70 MW.</t>
    </r>
  </si>
  <si>
    <r>
      <t>By 2027:
Viability and sustainability of rooftop solar operation in the Philippines demonstrated.
•  Average annual electricity delivered to offtakers increased to 88.08 GWh per year (2022 baseline: 0).
•  Average annual greenhouse gas emissions of 54,347 tCO</t>
    </r>
    <r>
      <rPr>
        <vertAlign val="subscript"/>
        <sz val="9"/>
        <rFont val="Arial"/>
        <family val="2"/>
      </rPr>
      <t>2</t>
    </r>
    <r>
      <rPr>
        <sz val="9"/>
        <rFont val="Arial"/>
        <family val="2"/>
      </rPr>
      <t xml:space="preserve"> per year avoided (2022 baseline: 0) (OP 3.1).
</t>
    </r>
    <r>
      <rPr>
        <b/>
        <sz val="9"/>
        <rFont val="Arial"/>
        <family val="2"/>
      </rPr>
      <t xml:space="preserve">•  </t>
    </r>
    <r>
      <rPr>
        <sz val="9"/>
        <rFont val="Arial"/>
        <family val="2"/>
      </rPr>
      <t>Total installed electricity capacity of portfolio of rooftop solar power systems increased to 70 MW (2022 baseline: 0) (OP 3.1.4; OP 4.1.2).</t>
    </r>
  </si>
  <si>
    <t>https://www.adb.org/projects/57212-001/main</t>
  </si>
  <si>
    <r>
      <t>Uzbekistan: Bukhara Solar and Battery Energy Storage Project (4380/FY2023).</t>
    </r>
    <r>
      <rPr>
        <sz val="9"/>
        <rFont val="Arial"/>
        <family val="2"/>
      </rPr>
      <t xml:space="preserve"> Construct a 250-MW solar photovoltaic power system along with a 63-MW/126-MWh of battery storage and a 220-kV substation in the Bukhara region.</t>
    </r>
  </si>
  <si>
    <t xml:space="preserve">By 2025: 
•  Electricity delivered to offtaker increased by 555 GWh per year (2022 baseline: 0).  
•  Annual emissions of 309,604 tons of carbon dioxide reduced (2022 baseline: 0) (OP 3.1). 
•  Total installed solar electricity generation capacity increased by 250 MW (2022 baseline: 0) (OP 3.1.4).   
•  At least 63 MW storage capacity of battery energy storage system installed (2022 baseline: 0) (OP 3.1.5). 
•  A 220-kilovolt substation constructed and operated (2022 baseline: 0). 
•  Length of transmission line increased by 0.3 kilometers (2022 baseline: 0). </t>
  </si>
  <si>
    <t>https://www.adb.org/projects/56344-001/main</t>
  </si>
  <si>
    <r>
      <t xml:space="preserve">Bangladesh: Paramount Solar Power Project (4394/FY2023). </t>
    </r>
    <r>
      <rPr>
        <sz val="9"/>
        <rFont val="Arial"/>
        <family val="2"/>
      </rPr>
      <t xml:space="preserve">Construct a 100-MW grid-connected solar photovoltaic power plant in Pabna. </t>
    </r>
  </si>
  <si>
    <r>
      <t>By 2025:
•  Electricity delivered to offtaker is at least 193.5 GWh per year (FY2023 baseline: 0).
•  Annual greenhouse gas emissions of 93,654 tCO</t>
    </r>
    <r>
      <rPr>
        <vertAlign val="subscript"/>
        <sz val="9"/>
        <rFont val="Arial"/>
        <family val="2"/>
      </rPr>
      <t>2</t>
    </r>
    <r>
      <rPr>
        <sz val="9"/>
        <rFont val="Arial"/>
        <family val="2"/>
      </rPr>
      <t xml:space="preserve"> avoided (FY2023 baseline: 0) (OP 3.1).
•  Total installed electricity generation capacity of the solar power plant is 100 MW by FY2024 (FY2023 baseline:0) (OP 3.1.4).
•  21.5 kilometers of 132-kV transmission line installed by FY2024 (FY2023 baseline: 0).
•  One 132-kV substation constructed by FY2024 (FY2023 baseline: 0).</t>
    </r>
  </si>
  <si>
    <t>https://www.adb.org/projects/57191-001/main</t>
  </si>
  <si>
    <r>
      <t xml:space="preserve">India: SAEL Gujarat Solar Power Project (4400/FY2023). </t>
    </r>
    <r>
      <rPr>
        <sz val="9"/>
        <rFont val="Arial"/>
        <family val="2"/>
      </rPr>
      <t>Construct a 400-MW solar-photovoltaic power project located at Ultra Mega Renewable Energy Power Park in Gujarat.</t>
    </r>
  </si>
  <si>
    <t xml:space="preserve">By FY2026:
•  Renewable electricity delivered to the offtaker increased by 953 GWh per year (FY2023 baseline: 0).
•  Annual emission of 783,855 tons of carbon dioxide reduced (FY2023 baseline: 0) (OP 3.1).
•  Total installed solar electricity generation capacity of the project increased to 400 MW (2022 baseline: 0) (OP 3.1.4).
</t>
  </si>
  <si>
    <t>https://www.adb.org/projects/56241-001/main</t>
  </si>
  <si>
    <r>
      <t xml:space="preserve">Philippines: ACEN Sustainability-Linked Facility (4370/FY2023). </t>
    </r>
    <r>
      <rPr>
        <sz val="9"/>
        <rFont val="Arial"/>
        <family val="2"/>
      </rPr>
      <t>Finance solar photovoltaic projects in the Philippines.</t>
    </r>
  </si>
  <si>
    <r>
      <t>By 2029:
•  Additional electricity delivered to offtaker is at least 450 GWh per year (2022 baseline: 0).
•  Annual greenhouse gas emissions of 277,650 tCO</t>
    </r>
    <r>
      <rPr>
        <vertAlign val="subscript"/>
        <sz val="9"/>
        <rFont val="Arial"/>
        <family val="2"/>
      </rPr>
      <t>2</t>
    </r>
    <r>
      <rPr>
        <sz val="9"/>
        <rFont val="Arial"/>
        <family val="2"/>
      </rPr>
      <t xml:space="preserve"> avoided (2022 baseline: 0).
•  Additional installed renewable energy capacity is at least 300 MW (2022 baseline: 0).</t>
    </r>
  </si>
  <si>
    <t>https://www.adb.org/projects/57086-001/main</t>
  </si>
  <si>
    <r>
      <t xml:space="preserve">Bangladesh: FPEBL Rooftop Solar Power Project (4458/FY2024). </t>
    </r>
    <r>
      <rPr>
        <sz val="9"/>
        <rFont val="Arial"/>
        <family val="2"/>
      </rPr>
      <t>Construct and operate a portfolio of rooftop solar projects installed on commercial and industrial buildings of leading corporates in Dhaka, with a total capacity of up to 50 MW peak.</t>
    </r>
  </si>
  <si>
    <r>
      <t>By 2027:
•  Electricity from solar power delivered to offtakers increased to at least 60.0 GWh per year  (FY2023 baseline: 0). 
•  Greenhouse gas emissions of at least 29,000 tCO</t>
    </r>
    <r>
      <rPr>
        <vertAlign val="subscript"/>
        <sz val="9"/>
        <rFont val="Arial"/>
        <family val="2"/>
      </rPr>
      <t>2</t>
    </r>
    <r>
      <rPr>
        <sz val="9"/>
        <rFont val="Arial"/>
        <family val="2"/>
      </rPr>
      <t xml:space="preserve"> avoided annually (FY2023 baseline: 0). 
•  Total installed solar electricity capacity increased to 50 MW peak.</t>
    </r>
  </si>
  <si>
    <t>https://www.adb.org/projects/57072-001/main</t>
  </si>
  <si>
    <r>
      <t xml:space="preserve">India: Engie Solar Power Project (4445/FY2024). </t>
    </r>
    <r>
      <rPr>
        <sz val="9"/>
        <rFont val="Arial"/>
        <family val="2"/>
      </rPr>
      <t>Construct and operate a 400 MW solar-photovoltaic power project in Gujarat.</t>
    </r>
  </si>
  <si>
    <r>
      <t>By 2026:
•  Renewable electricity delivered to the offtaker increased by 805,681 MWh per year (FY2023 baseline: 0).
•  Annual emission of 662,441 tCO</t>
    </r>
    <r>
      <rPr>
        <vertAlign val="subscript"/>
        <sz val="9"/>
        <rFont val="Arial"/>
        <family val="2"/>
      </rPr>
      <t>2</t>
    </r>
    <r>
      <rPr>
        <sz val="9"/>
        <rFont val="Arial"/>
        <family val="2"/>
      </rPr>
      <t xml:space="preserve"> reduced (FY2023 baseline: 0).
•  Total installed solar electricity generation capacity of the project increased to 400 MW
(FY2023 baseline: 0).</t>
    </r>
  </si>
  <si>
    <t>https://www.adb.org/projects/57173-001/main</t>
  </si>
  <si>
    <r>
      <t xml:space="preserve">Thailand: Gulf Solar and Solar with Battery Energy Storage Systems Project (4446/FY2024). </t>
    </r>
    <r>
      <rPr>
        <sz val="9"/>
        <rFont val="Arial"/>
        <family val="2"/>
      </rPr>
      <t>Construct 8 ground-mounted solar photovoltaic (PV) plants with contracted capacity of 393 MW and 4 ground-mounted solar PV plants with battery energy storage with contracted capacity of 256 MW and 396 MW-hours of energy storage.</t>
    </r>
  </si>
  <si>
    <t>Additional install renewable energy capacity of 649 MW.</t>
  </si>
  <si>
    <t>https://www.adb.org/projects/56325-001/main</t>
  </si>
  <si>
    <r>
      <t xml:space="preserve">Bhutan: Distributed Solar for Public Infrastructure Project (4491/FY2024). </t>
    </r>
    <r>
      <rPr>
        <sz val="9"/>
        <rFont val="Arial"/>
        <family val="2"/>
      </rPr>
      <t>Construct up to 35 MW capacity of solar power systems on rooftops of public infrastructure across the country.</t>
    </r>
  </si>
  <si>
    <r>
      <t>By 2030: 
•  Solar power generation increased by 49 GWh per year (2024 baseline: 0.74 GWh).
•  Emissions avoided by 39,735 tCO</t>
    </r>
    <r>
      <rPr>
        <vertAlign val="subscript"/>
        <sz val="9"/>
        <rFont val="Arial"/>
        <family val="2"/>
      </rPr>
      <t>2</t>
    </r>
    <r>
      <rPr>
        <sz val="9"/>
        <rFont val="Arial"/>
        <family val="2"/>
      </rPr>
      <t xml:space="preserve"> per year (2024 baseline: 0).
•  At least 100 critical public buildings with improved climate resilient energy supply (2024 baseline: 0).
By 2029: 
•  At least 35 MW of incremental capacity installed and operated in public infrastructure 
(2024 baseline: 0). </t>
    </r>
  </si>
  <si>
    <t>https://www.adb.org/projects/57006-001/main</t>
  </si>
  <si>
    <r>
      <t xml:space="preserve">Solomon Islands: Renewable Energy Development Project (4478/FY2024). </t>
    </r>
    <r>
      <rPr>
        <sz val="9"/>
        <rFont val="Arial"/>
        <family val="2"/>
      </rPr>
      <t>Aims to (i) improve energy security by increasing the clean energy share in the country's energy mix, which is dominated by fossil fuel generation; and (ii) contribute to sector reforms for better governance and public-private partnership (PPP) enabling environment in the development of renewable energy.</t>
    </r>
  </si>
  <si>
    <t>25 (solar)
15 (battery energy storage system)</t>
  </si>
  <si>
    <t>By 2030: 
•  At least 3 GWh of additional solar power generated annually (2024 baseline: 3 GWh). 
•  At least 5,600 tCO2e emissions avoided per year (2024 baseline: 0 tCO2e). 
By 2029: 
•  A 1 MWp grid-connected solar photovoltaic power plant installed at Guadalcanal (2024 
baseline: 1 MW).
•  Hybrid solar photovoltaic power plant (1.5 MWp solar photovoltaic and 1 MW/4 MWh 
battery energy storage system) installed in Malaita (2024 baseline: 0).
•  First utility-scale energy storage system (9 MW/24 MWh) installed and integrated 
into Honiara grid (2024 baseline: Not applicable).</t>
  </si>
  <si>
    <t>https://www.adb.org/projects/58220-001/main</t>
  </si>
  <si>
    <r>
      <t xml:space="preserve">Azerbaijan: Bilasuvar Solar Power Project (4537/FY2024). </t>
    </r>
    <r>
      <rPr>
        <sz val="9"/>
        <rFont val="Arial"/>
        <family val="2"/>
      </rPr>
      <t>Construct and operate a 445 MW solar photovoltaic power plant in Bilasuvar.</t>
    </r>
  </si>
  <si>
    <r>
      <t>•  Solar power generation increased by 893.401 GWh per year.
•  Emissions avoided by 426,152 tCO</t>
    </r>
    <r>
      <rPr>
        <vertAlign val="subscript"/>
        <sz val="9"/>
        <rFont val="Arial"/>
        <family val="2"/>
      </rPr>
      <t>2</t>
    </r>
    <r>
      <rPr>
        <sz val="9"/>
        <rFont val="Arial"/>
        <family val="2"/>
      </rPr>
      <t xml:space="preserve"> per year.
•  445 MW of incremental capacity installed. </t>
    </r>
  </si>
  <si>
    <t xml:space="preserve"> </t>
  </si>
  <si>
    <r>
      <t xml:space="preserve">Azerbaijan: Banka Solar Power Project (4536/FY2024). </t>
    </r>
    <r>
      <rPr>
        <sz val="9"/>
        <rFont val="Arial"/>
        <family val="2"/>
      </rPr>
      <t>Construct and operate a 315 MW solar photovoltaic power plant in Banka.</t>
    </r>
  </si>
  <si>
    <r>
      <t>By 2028:
•  Electricity delivered to offtaker is at least 634,207 megawatt-hour per year once the plant is fully operational (2023 baseline: 0).
•  Annual emissions of 302,972 tCO</t>
    </r>
    <r>
      <rPr>
        <vertAlign val="subscript"/>
        <sz val="9"/>
        <rFont val="Arial"/>
        <family val="2"/>
      </rPr>
      <t>2</t>
    </r>
    <r>
      <rPr>
        <sz val="9"/>
        <rFont val="Arial"/>
        <family val="2"/>
      </rPr>
      <t xml:space="preserve"> reduced once the plant is fully operational (2023 baseline: 0)
By 2027:
•  Total installed photovoltaic solar electricity generation capacity in Banka increased to 315 MW 
by 2027 (2023 baseline: 0) </t>
    </r>
  </si>
  <si>
    <t>https://www.adb.org/projects/58109-001/main</t>
  </si>
  <si>
    <r>
      <t xml:space="preserve">Bangladesh: Muktagacha Solar Power Project (4529/FY2024).  </t>
    </r>
    <r>
      <rPr>
        <sz val="9"/>
        <rFont val="Arial"/>
        <family val="2"/>
      </rPr>
      <t>Construct a 20 MW grid-connected solar photovoltaic power plant and associated infrastructure in Muktagacha.</t>
    </r>
  </si>
  <si>
    <r>
      <t>By 2027:
•  Electricity delivered to off_x0002_taker increased to at least 37.9 GWh per year (2023 baseline: 0)
•  Annual greenhouse gas emissions avoided are at least 18,344 tCO</t>
    </r>
    <r>
      <rPr>
        <vertAlign val="subscript"/>
        <sz val="9"/>
        <rFont val="Arial"/>
        <family val="2"/>
      </rPr>
      <t>2</t>
    </r>
    <r>
      <rPr>
        <sz val="9"/>
        <rFont val="Arial"/>
        <family val="2"/>
      </rPr>
      <t xml:space="preserve"> (2023 baseline: 0)
•  Total installed electricity generation capacity of the solar power plant increased to 20 MW (2023 baseline: 0)
•  At least 8 kilometers of 33-kV transmission lines installed (2023 baseline: 0).</t>
    </r>
  </si>
  <si>
    <t>Total eligibility for green bonds and total allocated for renewable energy and energy efficiency</t>
  </si>
  <si>
    <r>
      <t>ADB = Asian Development Bank, CE = clean energy, CO</t>
    </r>
    <r>
      <rPr>
        <vertAlign val="subscript"/>
        <sz val="10"/>
        <rFont val="Arial"/>
        <family val="2"/>
      </rPr>
      <t>2</t>
    </r>
    <r>
      <rPr>
        <sz val="10"/>
        <rFont val="Arial"/>
        <family val="2"/>
      </rPr>
      <t xml:space="preserve"> = carbon dioxide, EE = energy efficiency, ESSD = Environment and Social Studies Department, FTE = full-time equivalent, FY = fiscal year, GESI = gender equality and social inclusion, GHG = greenhouse gas, GW = gigawatt, GWh = gigawatt-hour, ha = hectare, km = kilometer, kW = kilowatt, kWp = kilowatt-peak, kV = kilovolt, LED = light-emitting diode, m3 = cubic meter, MOFMM = Ministry of Finance and Mass Media, MVA = megavolt-ampere, MW = megawatt, MWh = megawatt-hour, MWp = megawatt-peak, NEA = Nepal Electricity Authority, OP = operational priority, PFI = private financial institution, PMU = program management unit, PRC = People's Republic of China, RE = renewable energy, REDD = Renewable Energy Development Division, SARD = South Asia Regional Department, SPV = special purpose vehicle, t/ha = ton/hectare, tCO2e = ton of carbon dioxide equivalent, YRD = Yangtze River Delta, WTE = waste-to-energy.</t>
    </r>
  </si>
  <si>
    <r>
      <rPr>
        <vertAlign val="superscript"/>
        <sz val="10"/>
        <rFont val="Arial"/>
        <family val="2"/>
      </rPr>
      <t>a</t>
    </r>
    <r>
      <rPr>
        <sz val="10"/>
        <rFont val="Arial"/>
        <family val="2"/>
      </rPr>
      <t xml:space="preserve">  Column indicates whether the project aims to adapt to climate change (A) or to mitigate climate change (M).</t>
    </r>
  </si>
  <si>
    <r>
      <rPr>
        <vertAlign val="superscript"/>
        <sz val="10"/>
        <rFont val="Arial"/>
        <family val="2"/>
      </rPr>
      <t>b</t>
    </r>
    <r>
      <rPr>
        <sz val="10"/>
        <rFont val="Arial"/>
        <family val="2"/>
      </rPr>
      <t xml:space="preserve">  "..." means not measured or not reported for this project and "n/a" means not applicable. Expected impacts or results are based on ex ante estimates. GHG emission reductions presented in this report used the multilateral development banks' harmonized approach to GHG accounting. </t>
    </r>
  </si>
  <si>
    <r>
      <rPr>
        <vertAlign val="superscript"/>
        <sz val="10"/>
        <rFont val="Arial"/>
        <family val="2"/>
      </rPr>
      <t>c</t>
    </r>
    <r>
      <rPr>
        <sz val="10"/>
        <rFont val="Arial"/>
        <family val="2"/>
      </rPr>
      <t xml:space="preserve">  This is the share of the total project cost that is financed by ADB and funded by regular ordinary capital resources. </t>
    </r>
  </si>
  <si>
    <r>
      <rPr>
        <vertAlign val="superscript"/>
        <sz val="10"/>
        <rFont val="Arial"/>
        <family val="2"/>
      </rPr>
      <t>d</t>
    </r>
    <r>
      <rPr>
        <sz val="10"/>
        <rFont val="Arial"/>
        <family val="2"/>
      </rPr>
      <t xml:space="preserve">  This is the amount eligible for green bond funding on commitment date.</t>
    </r>
  </si>
  <si>
    <r>
      <rPr>
        <vertAlign val="superscript"/>
        <sz val="10"/>
        <rFont val="Arial"/>
        <family val="2"/>
      </rPr>
      <t>e</t>
    </r>
    <r>
      <rPr>
        <sz val="10"/>
        <rFont val="Arial"/>
        <family val="2"/>
      </rPr>
      <t xml:space="preserve">  This represents the amount of green bond proceeds that has been allocated to disbursements to the project. A zero ("0") entry means no disbursements as of 31 December 2024.</t>
    </r>
  </si>
  <si>
    <r>
      <rPr>
        <vertAlign val="superscript"/>
        <sz val="10"/>
        <rFont val="Arial"/>
        <family val="2"/>
      </rPr>
      <t xml:space="preserve">f </t>
    </r>
    <r>
      <rPr>
        <sz val="10"/>
        <rFont val="Arial"/>
        <family val="2"/>
      </rPr>
      <t xml:space="preserve"> This represents the amount of reflows. A zero ("0") entry means no reflows as of 31 December 2024.</t>
    </r>
  </si>
  <si>
    <r>
      <rPr>
        <vertAlign val="superscript"/>
        <sz val="10"/>
        <rFont val="Arial"/>
        <family val="2"/>
      </rPr>
      <t xml:space="preserve">g </t>
    </r>
    <r>
      <rPr>
        <sz val="10"/>
        <rFont val="Arial"/>
        <family val="2"/>
      </rPr>
      <t xml:space="preserve"> These are estimated figures.</t>
    </r>
  </si>
  <si>
    <r>
      <rPr>
        <vertAlign val="superscript"/>
        <sz val="10"/>
        <rFont val="Arial"/>
        <family val="2"/>
      </rPr>
      <t>h</t>
    </r>
    <r>
      <rPr>
        <sz val="10"/>
        <rFont val="Arial"/>
        <family val="2"/>
      </rPr>
      <t xml:space="preserve">  Total project cost cannot be disclosed due to nondisclosure agreement.</t>
    </r>
  </si>
  <si>
    <t>Source: Asian Development Bank.</t>
  </si>
  <si>
    <r>
      <t xml:space="preserve">B. Sustainable Transport 
</t>
    </r>
    <r>
      <rPr>
        <sz val="16"/>
        <rFont val="Arial"/>
        <family val="2"/>
      </rPr>
      <t>(as of 31 December 2024)</t>
    </r>
  </si>
  <si>
    <r>
      <t>Loan Approval
($ million)</t>
    </r>
    <r>
      <rPr>
        <b/>
        <vertAlign val="superscript"/>
        <sz val="12"/>
        <color theme="0"/>
        <rFont val="Arial"/>
        <family val="2"/>
      </rPr>
      <t>c</t>
    </r>
  </si>
  <si>
    <t>http://www.adb.org/projects/43441-013/main?page-2=1</t>
  </si>
  <si>
    <r>
      <t>Turkmenistan: North</t>
    </r>
    <r>
      <rPr>
        <b/>
        <sz val="9"/>
        <rFont val="Calibri"/>
        <family val="2"/>
      </rPr>
      <t>–</t>
    </r>
    <r>
      <rPr>
        <b/>
        <sz val="9"/>
        <rFont val="Arial"/>
        <family val="2"/>
      </rPr>
      <t>South Railway (2737/FY2011).</t>
    </r>
    <r>
      <rPr>
        <sz val="9"/>
        <rFont val="Arial"/>
        <family val="2"/>
      </rPr>
      <t xml:space="preserve"> Increase accessibility and regional trade, and contribute to economic growth and the development of an integrated and efficient railway system in the region.</t>
    </r>
  </si>
  <si>
    <r>
      <t>• Total national transit tonnage increased to 6 million tons (2008 baseline: 3 million tons).
• About 1.6 million tons of minerals transported via the project railway in 2015.
• Performance tracking system developed for periodic inspection, supervision, and testing.
• CO</t>
    </r>
    <r>
      <rPr>
        <vertAlign val="subscript"/>
        <sz val="9"/>
        <rFont val="Arial"/>
        <family val="2"/>
      </rPr>
      <t>2</t>
    </r>
    <r>
      <rPr>
        <sz val="9"/>
        <rFont val="Arial"/>
        <family val="2"/>
      </rPr>
      <t xml:space="preserve"> emissions reduced to 26,800 tons by 2020 (2008 baseline: estimated at 37,000 tons).
• Fully disbursed.</t>
    </r>
  </si>
  <si>
    <t>http://www.adb.org/projects/40080-013/main?page-2=1&amp;page-3=1</t>
  </si>
  <si>
    <r>
      <t>Viet Nam: Ha Noi Metro Rail System (Line 3: Nhon</t>
    </r>
    <r>
      <rPr>
        <b/>
        <sz val="9"/>
        <rFont val="Calibri"/>
        <family val="2"/>
      </rPr>
      <t>–</t>
    </r>
    <r>
      <rPr>
        <b/>
        <sz val="9"/>
        <rFont val="Arial"/>
        <family val="2"/>
      </rPr>
      <t>Ha Noi Station Section) (2741/FY2011).</t>
    </r>
    <r>
      <rPr>
        <sz val="9"/>
        <rFont val="Arial"/>
        <family val="2"/>
      </rPr>
      <t xml:space="preserve"> Facilitate public transport connectivity; greatly enhance access in five districts of Ha Noi; and be an integral part of an improved public transport system, which aims to achieve increased public modal share through low-carbon transport that reduces GHG emissions.</t>
    </r>
  </si>
  <si>
    <t>• Peak loading of 785,000 passenger-km per day and 5,800 passengers per hour per direction on Line 3 by 2020.
• Weighted average travel time per passenger along the project corridor reduced by 25% by 2020 (2011 baseline: 52 minutes).</t>
  </si>
  <si>
    <t>http://www.adb.org/projects/43332-043/main</t>
  </si>
  <si>
    <r>
      <t>China, People's Republic of (PRC): Railway Energy Efficiency and Safety Enhancement Investment Program, Tranche 3 (2765/FY2011).</t>
    </r>
    <r>
      <rPr>
        <sz val="9"/>
        <rFont val="Arial"/>
        <family val="2"/>
      </rPr>
      <t xml:space="preserve"> Improve energy efficiency, environmental protection, and safety in railways in the PRC. </t>
    </r>
  </si>
  <si>
    <t>• Energy efficiency, environmental protection, and safety enhancement equipment installed.
• Safety audit of a nominated railway administration completed.
• Capacity-building program provided.
• Fully disbursed.</t>
  </si>
  <si>
    <t>http://www.adb.org/projects/36330-023/main?page-3=1</t>
  </si>
  <si>
    <r>
      <t>India: Railway Sector Investment Program, Tranche 1 (2793/FY2011).</t>
    </r>
    <r>
      <rPr>
        <sz val="9"/>
        <rFont val="Arial"/>
        <family val="2"/>
      </rPr>
      <t xml:space="preserve"> Improve transport system and support greater mobility through an efficient, safe, reliable, and environment-friendly railway system. </t>
    </r>
  </si>
  <si>
    <t>• Physical infrastructure expanded and efficiency of infrastructure use enhanced.
• Operational efficiency improved.
• Implementation support provided to the Ministry of Railways for mitigation and carbon credit activities.
• Fully disbursed.</t>
  </si>
  <si>
    <t>http://www.adb.org/projects/42169-013/main?page-3=1&amp;page-4=1</t>
  </si>
  <si>
    <r>
      <t>Bangladesh: Greater Dhaka Sustainable Urban Transport Project (2862/FY2012).</t>
    </r>
    <r>
      <rPr>
        <sz val="9"/>
        <rFont val="Arial"/>
        <family val="2"/>
      </rPr>
      <t xml:space="preserve"> Provide a holistic solution for integrated urban mobility through an energy-efficient sustainable urban transport system in Gazipur City Corporation, which forms part of north Greater Dhaka.</t>
    </r>
  </si>
  <si>
    <r>
      <t>• Annual average of 40,000 tons of CO</t>
    </r>
    <r>
      <rPr>
        <vertAlign val="subscript"/>
        <sz val="9"/>
        <rFont val="Arial"/>
        <family val="2"/>
      </rPr>
      <t>2</t>
    </r>
    <r>
      <rPr>
        <sz val="9"/>
        <rFont val="Arial"/>
        <family val="2"/>
      </rPr>
      <t xml:space="preserve"> equivalent emissions reduced (versus without-project scenario).
• Annual level of air pollutants (PM</t>
    </r>
    <r>
      <rPr>
        <vertAlign val="subscript"/>
        <sz val="9"/>
        <rFont val="Arial"/>
        <family val="2"/>
      </rPr>
      <t>10</t>
    </r>
    <r>
      <rPr>
        <sz val="9"/>
        <rFont val="Arial"/>
        <family val="2"/>
      </rPr>
      <t>) decreased by 20% (2006 baseline: 76.72 μg/m</t>
    </r>
    <r>
      <rPr>
        <vertAlign val="superscript"/>
        <sz val="9"/>
        <rFont val="Arial"/>
        <family val="2"/>
      </rPr>
      <t>3</t>
    </r>
    <r>
      <rPr>
        <sz val="9"/>
        <rFont val="Arial"/>
        <family val="2"/>
      </rPr>
      <t>).
• Gazipur City Corporation walkability index rating improved from 39 (2010 baseline) to 60 out of 100.
• Residents’ positive perception of public transport and urban life quality improved by 50% from 2012 baseline.
• BRT achieved daily ridership of 100,000 passengers (at least 30% women) in the first year of operations. 
• Modal share of public transport increased from 40% (2011 baseline) to 50%.</t>
    </r>
  </si>
  <si>
    <t>http://www.adb.org/projects/45023-002/main?page-2=1&amp;page-3=1</t>
  </si>
  <si>
    <r>
      <t>China, People's Republic of: Hubei</t>
    </r>
    <r>
      <rPr>
        <b/>
        <sz val="9"/>
        <rFont val="Calibri"/>
        <family val="2"/>
      </rPr>
      <t>–</t>
    </r>
    <r>
      <rPr>
        <b/>
        <sz val="9"/>
        <rFont val="Arial"/>
        <family val="2"/>
      </rPr>
      <t>Yichang Sustainable Urban Transport Project (3014/FY2013).</t>
    </r>
    <r>
      <rPr>
        <sz val="10"/>
        <rFont val="Arial"/>
        <family val="2"/>
      </rPr>
      <t xml:space="preserve"> I</t>
    </r>
    <r>
      <rPr>
        <sz val="9"/>
        <rFont val="Arial"/>
        <family val="2"/>
      </rPr>
      <t>mprove overall traffic flow, and reduce congestion and associated emissions as well as noise level along the main corridor in the city center by (i) building bus rapid transit (BRT) corridors, including depots; (ii) improving provision for pedestrian and bicycle facilities; (iii) establishing parking management plan; and (iv) implementing other traffic demand management measures.</t>
    </r>
  </si>
  <si>
    <t>By 2018:
• Bus traffic speed increased from 15 kph (2011) to 25 kph on BRT corridors.
• Passenger travel time reduced from 20 minutes on average (2011) to 10 minutes.
• Freight travel time between inland ports and logistics centers reduced by 20% from 2011.
• Pass-dam trans-shipment freight travel time to logistics centers reduced from 2 hours (2011) to 1 hour.</t>
  </si>
  <si>
    <t>http://www.adb.org/projects/46417-001/main?page-2=1&amp;page-3=1</t>
  </si>
  <si>
    <r>
      <t>India: Jaipur Metro Rail Line 1, Phase B Project (3062/FY2013).</t>
    </r>
    <r>
      <rPr>
        <sz val="10"/>
        <rFont val="Arial"/>
        <family val="2"/>
      </rPr>
      <t xml:space="preserve"> P</t>
    </r>
    <r>
      <rPr>
        <sz val="9"/>
        <rFont val="Arial"/>
        <family val="2"/>
      </rPr>
      <t>rovide mass rapid transit (MRT) capacity for the city’s major mobility corridors, aiming to reverse the rising shift to private cars and achieve a vision of an improved public transport system in Jaipur—optimizing general mobility, enhancing quality of life, and making the city more pleasant to live and work in.</t>
    </r>
  </si>
  <si>
    <r>
      <t>• Average daily number of passengers using Line 1 (Phase B) reached 126,000 in the first year of operations (2018</t>
    </r>
    <r>
      <rPr>
        <sz val="9"/>
        <rFont val="Calibri"/>
        <family val="2"/>
      </rPr>
      <t>–</t>
    </r>
    <r>
      <rPr>
        <sz val="9"/>
        <rFont val="Arial"/>
        <family val="2"/>
      </rPr>
      <t>2019).
• Underground rail infrastructure of 2.3 km and two stations completed by 2018.</t>
    </r>
  </si>
  <si>
    <t>http://www.adb.org/projects/43332-053/main</t>
  </si>
  <si>
    <r>
      <t>China, People's Republic of: Railway Energy Efficiency and Safety Enhancement Investment Program, Tranche 4 (3082/FY2013).</t>
    </r>
    <r>
      <rPr>
        <sz val="10"/>
        <rFont val="Arial"/>
        <family val="2"/>
      </rPr>
      <t xml:space="preserve"> P</t>
    </r>
    <r>
      <rPr>
        <sz val="9"/>
        <rFont val="Arial"/>
        <family val="2"/>
      </rPr>
      <t>rovide significant environmental and safety benefits by introducing environmental protection and railway safety enhancement equipment, such as anti-seismic bridge bearings, enhanced railway fasteners, heavy duty switches, and signaling system facilities.</t>
    </r>
  </si>
  <si>
    <t>• Transport capacity expanded in the southwestern PRC to 470 billion ton-km for freight and 150 billion passenger-km for passengers in 2020.
• Cost of travel reduced from 35 fen per km in 2008 to 15 fen per km in 2020.
• Accidents per billion traffic reduced by 20% from 2008 to 2020.</t>
  </si>
  <si>
    <t>http://www.adb.org/projects/32234-053/main</t>
  </si>
  <si>
    <r>
      <t>Bangladesh: Railway Sector Investment Program, Tranche 3 (3097/FY2013).</t>
    </r>
    <r>
      <rPr>
        <sz val="9"/>
        <rFont val="Arial"/>
        <family val="2"/>
      </rPr>
      <t xml:space="preserve"> Improve railway transport capacity in the mainline network of Bangladesh Railway.</t>
    </r>
  </si>
  <si>
    <t>• Number of daily passenger trains increased by 10 (2011 baseline: 289).
• Number of annual passengers increased by 10% (2011 baseline: 66 million).
• Fully disbursed.</t>
  </si>
  <si>
    <t>http://www.adb.org/projects/43332-054/main</t>
  </si>
  <si>
    <r>
      <t>China, People's Republic of: Railway Energy Efficiency and Safety Enhancement Investment Program, Tranche 5 (3109/FY2014).</t>
    </r>
    <r>
      <rPr>
        <sz val="10"/>
        <rFont val="Arial"/>
        <family val="2"/>
      </rPr>
      <t xml:space="preserve"> S</t>
    </r>
    <r>
      <rPr>
        <sz val="9"/>
        <rFont val="Arial"/>
        <family val="2"/>
      </rPr>
      <t>upport the development of a sustainable, energy-efficient, safe, reliable, affordable, and environment-friendly railway system in the PRC through the procurement and installation of a railway electrification system, a railway electric power supply system, track safety operation and maintenance equipment, enhanced railway fasteners, anti-seismic bridge bearings, railway telecommunication system, and a railway signaling system.</t>
    </r>
  </si>
  <si>
    <t>• Transport capacity expanded in the southwestern PRC to 470 billion ton-km for freight trains and 150 billion passenger-km for passenger trains in 2020.
• Energy consumption by PRC railways per unit of revenue reduced by 23% from 2009 to 2020.</t>
  </si>
  <si>
    <t>http://www.adb.org/projects/46168-001/main?page-2=1</t>
  </si>
  <si>
    <r>
      <t>Bangladesh: SASEC Railway Connectivity—Akhaura–Laksam Double Track (3169/FY2014).</t>
    </r>
    <r>
      <rPr>
        <sz val="10"/>
        <rFont val="Arial"/>
        <family val="2"/>
      </rPr>
      <t xml:space="preserve"> I</t>
    </r>
    <r>
      <rPr>
        <sz val="9"/>
        <rFont val="Arial"/>
        <family val="2"/>
      </rPr>
      <t>ncrease the capacity of the Dhaka–Chittagong corridor by (i) completing the double tracking on the entire corridor, which accounts for more than 40% of all passenger journeys by railway in Bangladesh; and (ii) upgrading and reconstructing the existing track.</t>
    </r>
  </si>
  <si>
    <t>• Number of daily passenger trains from Dhaka to Chittagong increased to 17 (2013 baseline: 14 trains per day and direction).
• Journey time of trains between Akhaura and Laksam reduced by 20% (2013 baseline: 77 minutes).
• Annual GHG reduced 145,000 metric tons.</t>
  </si>
  <si>
    <t>http://www.adb.org/projects/49094-001/main?page-2=1</t>
  </si>
  <si>
    <r>
      <t>Bangladesh: Railway Rolling Stock Project (3301/FY2015).</t>
    </r>
    <r>
      <rPr>
        <sz val="9"/>
        <rFont val="Arial"/>
        <family val="2"/>
      </rPr>
      <t xml:space="preserve"> Increase railway transport capacity in the main line network of Bangladesh Railway. </t>
    </r>
  </si>
  <si>
    <t>• Number of daily passenger trains increased by 10 (2011 baseline: 289).
• Number of annual passengers increased by 10% (2011 baseline: 66 million).</t>
  </si>
  <si>
    <t>http://www.adb.org/projects/40080-013/main?page-2=1</t>
  </si>
  <si>
    <r>
      <t>Viet Nam: Ha Noi Metro Line System Project (Line 3: Nhon</t>
    </r>
    <r>
      <rPr>
        <b/>
        <sz val="9"/>
        <rFont val="Calibri"/>
        <family val="2"/>
      </rPr>
      <t>–</t>
    </r>
    <r>
      <rPr>
        <b/>
        <sz val="9"/>
        <rFont val="Arial"/>
        <family val="2"/>
      </rPr>
      <t>Ha noi Station Section), Additional Financing (3363/FY2015).</t>
    </r>
    <r>
      <rPr>
        <sz val="9"/>
        <rFont val="Arial"/>
        <family val="2"/>
      </rPr>
      <t xml:space="preserve"> Facilitate public transport connectivity; greatly enhance access in five districts of Ha Noi; and become an integral part of an improved public transport system that aims to achieve increased public modal share through low-carbon transport that reduces GHGs.</t>
    </r>
  </si>
  <si>
    <t>https://www.adb.org/projects/32234-063/main</t>
  </si>
  <si>
    <r>
      <t>Bangladesh: Railway Sector Investment Program, Tranche 4,  Additional Financing (3376/FY2016).</t>
    </r>
    <r>
      <rPr>
        <sz val="9"/>
        <rFont val="Arial"/>
        <family val="2"/>
      </rPr>
      <t xml:space="preserve"> Improve efficiency and safety of railway transport in Bangladesh.</t>
    </r>
  </si>
  <si>
    <t>• Number of daily passenger trains from Tongi to Bhairab Bazar increased by 25% (2011 baseline: 44).
• Number of annual passengers increased by 10% (2011 baseline: 66 million).
• Fully disbursed.</t>
  </si>
  <si>
    <t>https://www.adb.org/projects/46452-003/main</t>
  </si>
  <si>
    <r>
      <t>Bangladesh: SASEC Chittagong</t>
    </r>
    <r>
      <rPr>
        <b/>
        <sz val="9"/>
        <rFont val="Calibri"/>
        <family val="2"/>
      </rPr>
      <t>–</t>
    </r>
    <r>
      <rPr>
        <b/>
        <sz val="9"/>
        <rFont val="Arial"/>
        <family val="2"/>
      </rPr>
      <t>Cox's Bazar Railway Project, Phase 1, Tranche 1 (3438/FY2016).</t>
    </r>
    <r>
      <rPr>
        <sz val="9"/>
        <rFont val="Arial"/>
        <family val="2"/>
      </rPr>
      <t xml:space="preserve"> Support the construction of a new 102-km Dohazari–Cox's Bazar railway corridor in southeastern Bangladesh, and strengthen the capacity of the railway sector in project management and implementation to improve the national and subregional railway network.</t>
    </r>
  </si>
  <si>
    <t>By 2024:
• 10 passenger trains operating daily between Chittagong and Cox's Bazar (2016 baseline: 0).
• 2.9 million annual passengers transported between Chittagong and Cox's Bazar (2016 baseline: 0).
• Cox's Bazar district connected to the national and subregional railway network (2016 baseline: not connected).
• Annual GHG reduced 46,647 metric tons.</t>
  </si>
  <si>
    <t>https://www.adb.org/projects/47279-003/main#project-pds</t>
  </si>
  <si>
    <r>
      <t>Pakistan: Karachi Bus Rapid Transit Project—Project Design Advance (6008/FY2016).</t>
    </r>
    <r>
      <rPr>
        <sz val="9"/>
        <rFont val="Arial"/>
        <family val="2"/>
      </rPr>
      <t xml:space="preserve"> Provide a holistic solution for integrated urban mobility through a BRT.</t>
    </r>
  </si>
  <si>
    <t>• Public transport in Karachi improved, benefiting a population of 1 million.
• Consulting services financed and a procurement-ready project prepared through the project design advance.</t>
  </si>
  <si>
    <t>https://www.adb.org/projects/48289-002/main#project-pds</t>
  </si>
  <si>
    <r>
      <t>Pakistan: Peshawar Sustainable Bus Rapid Transit Corridor Project (3543/FY2017).</t>
    </r>
    <r>
      <rPr>
        <sz val="9"/>
        <rFont val="Arial"/>
        <family val="2"/>
      </rPr>
      <t xml:space="preserve"> Provide urban mass transit (a BRT) to improve mobility and urban public space.</t>
    </r>
  </si>
  <si>
    <t>• Public transport in Peshawar improved, directly benefiting a population of at least 0.5 million.
• A procurement-ready project prepared through the project design advance.
• Consulting services covered for engineering, procurement, and construction management; operational design and business model; and project management, coordination, and capacity building.
• Annual GHG reduced by 31,000 metric tons.</t>
  </si>
  <si>
    <t>https://www.adb.org/projects/42019-013/main#project-pds</t>
  </si>
  <si>
    <r>
      <t>China, People's Republic of: Mountain Railway Safety Enhancement Project (3556/FY2017).</t>
    </r>
    <r>
      <rPr>
        <sz val="9"/>
        <rFont val="Arial"/>
        <family val="2"/>
      </rPr>
      <t xml:space="preserve"> Help the government build a safer, more reliable, and more efficient rail transport system in the mountainous southwest region of the PRC. </t>
    </r>
  </si>
  <si>
    <t xml:space="preserve">• Railway signaling, communication, and power supply system developed, including signaling and communication equipment to improve train operation safety (e.g., centralized train dispatching and monitoring, automatic block signaling, interlocking devices, and train control systems); procurement of electric power supply and bridge bearings for the safety of railway bridges covered. 
• Tunnel safety operation and monitoring system installed, including cover lighting, ventilation, firefighting and fire control systems, and emergency rescue and disaster management systems. </t>
  </si>
  <si>
    <t>https://www.adb.org/projects/50010-002/main#project-pds</t>
  </si>
  <si>
    <r>
      <t>China, People's Republic of: Shandong Spring City Green Modern Trolley Bus Demonstration Project (3583/FY2017).</t>
    </r>
    <r>
      <rPr>
        <sz val="9"/>
        <rFont val="Arial"/>
        <family val="2"/>
      </rPr>
      <t xml:space="preserve"> Improve the urban transport environment in Jinan, Shandong Province by reducing emissions and congestion in the city through the development of a modern trolley bus network.</t>
    </r>
  </si>
  <si>
    <t>• 111.2 km of prioritized high-quality BRT lanes served by electric trolley buses over 39 routes, 93 new and 65 upgraded median stations with real-time passenger information systems, eight upgraded and eight new bus depots, and 36 new traction substations and power lines.</t>
  </si>
  <si>
    <t>https://www.adb.org/projects/50312-003/main#project-overview</t>
  </si>
  <si>
    <r>
      <t>Bangladesh: Railway Rolling Stock Operations Improvement (3645</t>
    </r>
    <r>
      <rPr>
        <b/>
        <sz val="9"/>
        <rFont val="Calibri"/>
        <family val="2"/>
      </rPr>
      <t>–</t>
    </r>
    <r>
      <rPr>
        <b/>
        <sz val="9"/>
        <rFont val="Arial"/>
        <family val="2"/>
      </rPr>
      <t>3646/FY2018).</t>
    </r>
    <r>
      <rPr>
        <sz val="9"/>
        <rFont val="Arial"/>
        <family val="2"/>
      </rPr>
      <t xml:space="preserve"> Improve the operational efficiency of Bangladesh Railway through the procurement of modern rolling stock, preparation of investment projects to enhance its rolling stock maintenance capacity, and support for the ongoing railway reform.</t>
    </r>
  </si>
  <si>
    <t>By 2021: 
• 40 broad-gauge locomotives procured (2016 baseline: not applicable); 75 meter-gauge and 50 broad-gauge luggage vans procured (2016 baseline: not applicable); 400 meter-gauge and 300 broad-gauge bogie covered wagons procured (2016 baseline: not applicable); 80 meter-gauge and 120 broad-gauge bogie open wagons procured (2016 baseline: not applicable).
• Detailed designs of four maintenance facilities for locomotives and diesel electric multiple units completed.
By 2022:
• Vehicle-km per coaching vehicle-day on line increased by 10% (2016 baseline: 469 vehicle-km for broad-gauge passenger carriages, 194 vehicle-km for broad-gauge other coaching vehicles, 262 vehicle-km for meter-gauge passenger carriages, and 89 vehicle-km for meter-gauge other coaching vehicles).
• Vehicle-km per freight wagon day on line increased by 10% (2016 baseline: 58.7 vehicle-km for broad-gauge freightwagons, and 10.1 vehicle-km for meter-gauge freight wagons).
• Passenger-km increased by 10% (2016 baseline: 9,167 million passenger-km).
• Ton-km increased by 10% (2016 baseline: 675 million ton-km).
• Operating ratio without public service obligation improved by 15% (2016 baseline: 246%).
• Fuel consumption of APU-equipped diesel locomotives reduced by 10% (2016 baseline: 350 liters per locomotive per day without APU).</t>
  </si>
  <si>
    <t>https://www.adb.org/projects/51274-001/main#project-pds</t>
  </si>
  <si>
    <r>
      <t xml:space="preserve">Thailand: Bangkok Mass Rapid Transit (3669, 3672/FY2019). </t>
    </r>
    <r>
      <rPr>
        <sz val="9"/>
        <rFont val="Arial"/>
        <family val="2"/>
      </rPr>
      <t>Construct the monorail system of the MRT Pink Line and Yellow Line projects in Bangkok, wherein the Mass Rapid Transit Authority of Thailand will be responsible for the provision of the land and the right of way, while the private sector will invest in all civil works, monitoring and evaluation systems, and rolling stocks including operation and maintenance services.</t>
    </r>
  </si>
  <si>
    <r>
      <t>• Annual average of 50,000 tons of CO</t>
    </r>
    <r>
      <rPr>
        <vertAlign val="subscript"/>
        <sz val="9"/>
        <rFont val="Arial"/>
        <family val="2"/>
      </rPr>
      <t>2</t>
    </r>
    <r>
      <rPr>
        <sz val="9"/>
        <rFont val="Arial"/>
        <family val="2"/>
      </rPr>
      <t xml:space="preserve"> equivalent of GHG emissions avoided by 2025 (2017 baseline: 0).</t>
    </r>
  </si>
  <si>
    <t>https://www.adb.org/projects/49469-007/main#project-pds</t>
  </si>
  <si>
    <r>
      <t xml:space="preserve">India: Mumbai Metro Rail Systems Project  (3775/FY2019). </t>
    </r>
    <r>
      <rPr>
        <sz val="9"/>
        <rFont val="Arial"/>
        <family val="2"/>
      </rPr>
      <t>Support the implementation of 58 km of metro lines through (i) the manufacture of energy-efficient rolling stock carriages; (ii) installation of  signaling, train control, and platform access systems; and (iii) establishment of a Mumbai metro operations organization.</t>
    </r>
  </si>
  <si>
    <t>By 2023:
• Peak-hour, peak-direction traffic on metro rail system increased to 21,500 (2018 baseline: 0).
• Traffic accidents on the metro rail system reduced by 95% compared to the existing suburban railway system (2018 baseline: 3,000 fatalities per year).
• Annual GHG reduced by 166,507 metric tons.</t>
  </si>
  <si>
    <t>https://www.adb.org/projects/51052-002/main#project-pds</t>
  </si>
  <si>
    <r>
      <t xml:space="preserve">Uzbekistan: Railway Efficiency Improvement Project (3785/FY2019). </t>
    </r>
    <r>
      <rPr>
        <sz val="9"/>
        <rFont val="Arial"/>
        <family val="2"/>
      </rPr>
      <t>Improve the efficiency of Uzbekistan's railway operations, combining investments where it faces operational bottlenecks (e.g., electric locomotives), and provide strategic support to improve business practices.</t>
    </r>
  </si>
  <si>
    <r>
      <t>By 2026:
• Average speed of train operations increased by at least 4% both for freight and passenger trains (2018 baseline: 30.0 kph for freight trains and 62.5 kph for passenger trains).
• 900,000 tons of CO</t>
    </r>
    <r>
      <rPr>
        <vertAlign val="subscript"/>
        <sz val="9"/>
        <rFont val="Arial"/>
        <family val="2"/>
      </rPr>
      <t>2</t>
    </r>
    <r>
      <rPr>
        <sz val="9"/>
        <rFont val="Arial"/>
        <family val="2"/>
      </rPr>
      <t xml:space="preserve"> equivalent emissions mitigated per year (2018 baseline: 0).</t>
    </r>
  </si>
  <si>
    <t>https://www.adb.org/projects/52083-001/main#project-pds</t>
  </si>
  <si>
    <r>
      <t>Philippines: Malolos</t>
    </r>
    <r>
      <rPr>
        <b/>
        <sz val="9"/>
        <rFont val="Calibri"/>
        <family val="2"/>
      </rPr>
      <t>–</t>
    </r>
    <r>
      <rPr>
        <b/>
        <sz val="9"/>
        <rFont val="Arial"/>
        <family val="2"/>
      </rPr>
      <t>Clark Railway Project (52083</t>
    </r>
    <r>
      <rPr>
        <b/>
        <sz val="9"/>
        <rFont val="Calibri"/>
        <family val="2"/>
      </rPr>
      <t>-</t>
    </r>
    <r>
      <rPr>
        <b/>
        <sz val="9"/>
        <rFont val="Arial"/>
        <family val="2"/>
      </rPr>
      <t xml:space="preserve">001/3796/FY2019). </t>
    </r>
    <r>
      <rPr>
        <sz val="9"/>
        <rFont val="Arial"/>
        <family val="2"/>
      </rPr>
      <t>Support the construction of two sections (totaling 53.1 km) of the North</t>
    </r>
    <r>
      <rPr>
        <sz val="9"/>
        <rFont val="Calibri"/>
        <family val="2"/>
      </rPr>
      <t>–</t>
    </r>
    <r>
      <rPr>
        <sz val="9"/>
        <rFont val="Arial"/>
        <family val="2"/>
      </rPr>
      <t>South Commuter Railway, a 163-km suburban railway network connecting the regional center of Clark in Central Luzon with Metro Manila and Calamba, Laguna.</t>
    </r>
  </si>
  <si>
    <r>
      <t>By 2025:
•  Journey from Blumentritt to Clark by public transport reduced to less than 1 hour (2019 baseline: at least 2</t>
    </r>
    <r>
      <rPr>
        <sz val="9"/>
        <rFont val="Calibri"/>
        <family val="2"/>
      </rPr>
      <t>–</t>
    </r>
    <r>
      <rPr>
        <sz val="9"/>
        <rFont val="Arial"/>
        <family val="2"/>
      </rPr>
      <t xml:space="preserve">3 hours by bus).
• 171,000 passengers transported by rail between Manila and Clark daily (2019 baseline: 0).
• Annual GHG reduced by 60,000 metric tons.
</t>
    </r>
  </si>
  <si>
    <t>https://www.adb.org/projects/42019-014/main#project-pds</t>
  </si>
  <si>
    <r>
      <t xml:space="preserve">China, People's Republic of: Multimodal Passenger Hub and Railway Maintenance Project (3797/FY2019). </t>
    </r>
    <r>
      <rPr>
        <sz val="9"/>
        <rFont val="Arial"/>
        <family val="2"/>
      </rPr>
      <t>Construct a demonstration multimodal hub on a new railway line in Xichang City, Sichuan Province; improve maintenance systems by introducing modern maintenance equipment; and enhance institutional capacity for railway maintenance.</t>
    </r>
  </si>
  <si>
    <t>By 2027:
 • Passenger volume through Xichang increased to 2.85 million per year (2017 baseline: 1.77 million per year).
• Number of passenger trains stopping in Xichang increased to 70 (2017 baseline: 20).
 • Maintenance personnel requirement per km of track reduced by 50% (2017 baseline: track tamping requires 1 person per hour for every 50 meters of track).</t>
  </si>
  <si>
    <t>https://www.adb.org/projects/52002-001/main#project-pds</t>
  </si>
  <si>
    <r>
      <t xml:space="preserve">India: Chhattisgarh Road Connectivity Project (3795/FY2019). </t>
    </r>
    <r>
      <rPr>
        <sz val="9"/>
        <rFont val="Arial"/>
        <family val="2"/>
      </rPr>
      <t>Rehabilitate and upgrade at least 850 km of state highways and major district roads in Chhattisgarh to improve connectivity and access to basic services and livelihood opportunities, and provide support to the executing agency in road maintenance and safety.</t>
    </r>
  </si>
  <si>
    <t xml:space="preserve">• Rehabilitate or upgrade two state highways and 23 major district roads, with a total length of at least 850 km in Chhattisgarh. </t>
  </si>
  <si>
    <t>https://www.adb.org/projects/47279-002/main#project-pds</t>
  </si>
  <si>
    <r>
      <t xml:space="preserve">Pakistan: Karachi Bus Rapid Transit Red Line Project (3799/FY2019). </t>
    </r>
    <r>
      <rPr>
        <sz val="9"/>
        <rFont val="Arial"/>
        <family val="2"/>
      </rPr>
      <t>Increase the use of quality public transport in Karachi by delivering the 26.6-km BRT Red Line corridor and associated facilities.</t>
    </r>
  </si>
  <si>
    <t>By 2023:
• Modern BRT buses operating at a maximum 6-minute headway over a 100 km-long network (2018 baseline: 0).
• Daily, 320,000 passengers using BRT, of which 15% are women in 2022 (first year of operation) and 20% in 2024 (2018 baseline: 0).
• Average bus commercial speed on the BRT corridor increased to 25.0 km/h (2018 baseline: 12.2 km/h).
• At least 77,979 tons of GHG emissions avoided annually by the BRT system using compressed natural gas hybrid buses (2018 baseline: 0).</t>
  </si>
  <si>
    <t>https://www.adb.org/projects/46452-004/main#project-pds</t>
  </si>
  <si>
    <r>
      <t>Bangladesh: SASEC Chittagong</t>
    </r>
    <r>
      <rPr>
        <b/>
        <sz val="9"/>
        <rFont val="Calibri"/>
        <family val="2"/>
      </rPr>
      <t>–</t>
    </r>
    <r>
      <rPr>
        <b/>
        <sz val="9"/>
        <rFont val="Arial"/>
        <family val="2"/>
      </rPr>
      <t xml:space="preserve">Cox's Bazar Railway Project, Phase 1, Tranche 2 (3780/FY2019). </t>
    </r>
    <r>
      <rPr>
        <sz val="9"/>
        <rFont val="Arial"/>
        <family val="2"/>
      </rPr>
      <t>Construct 102 km of the Dohazari</t>
    </r>
    <r>
      <rPr>
        <sz val="9"/>
        <rFont val="Calibri"/>
        <family val="2"/>
      </rPr>
      <t>–</t>
    </r>
    <r>
      <rPr>
        <sz val="9"/>
        <rFont val="Arial"/>
        <family val="2"/>
      </rPr>
      <t>Cox's Bazar section of the Chittagong</t>
    </r>
    <r>
      <rPr>
        <sz val="9"/>
        <rFont val="Calibri"/>
        <family val="2"/>
      </rPr>
      <t>–</t>
    </r>
    <r>
      <rPr>
        <sz val="9"/>
        <rFont val="Arial"/>
        <family val="2"/>
      </rPr>
      <t>Cox's Bazar railway corridor in southeastern Bangladesh, and strengthen the capacity of the railway sector in project management and implementation.</t>
    </r>
  </si>
  <si>
    <t xml:space="preserve">By 2024:
• 10 passenger trains operating daily between Chittagong and Cox's Bazar (2016 baseline: 0).
• 2.9 million annual passengers transported between Chittagong and Cox's Bazar (2016 baseline: 0).
• Cox's Bazar district connected to the national and subregional railway network (2016 baseline: not connected).
</t>
  </si>
  <si>
    <t>https://www.adb.org/projects/49111-005/main#project-pds</t>
  </si>
  <si>
    <r>
      <t xml:space="preserve">Sri Lanka: Railway Efficiency Improvement Project (3806/FY2019). </t>
    </r>
    <r>
      <rPr>
        <sz val="9"/>
        <rFont val="Arial"/>
        <family val="2"/>
      </rPr>
      <t>Modernize the country’s railway network by improving the operational efficiency, maintenance capacity, safety management, skills development, and implementation capacity of Sri Lanka Railways.</t>
    </r>
  </si>
  <si>
    <t>By 2025:
• Average delay per passenger reduced by 10% (2018 baseline: 15.8 minutes per passenger).
• Total railway accidents on the network decreased by 4% (2017 baseline: 213 accidents).</t>
  </si>
  <si>
    <t>https://www.adb.org/projects/51366-001/main#project-pds</t>
  </si>
  <si>
    <r>
      <t xml:space="preserve">China, People's Republic of: Guizhou Gui’an New District New Urbanization Smart Transport System Development Project (3807/FY2019). </t>
    </r>
    <r>
      <rPr>
        <sz val="9"/>
        <rFont val="Arial"/>
        <family val="2"/>
      </rPr>
      <t>Support Gui'an New District (Gui'an) in developing an Intelligent Transport System and sustainable transport infrastructure.</t>
    </r>
  </si>
  <si>
    <t>By 2026:
• Public transport modal share increased to 50% (2018 baseline: 10%).
• Energy-efficient buses operating over a 800-km network (2018 baseline: 415 km).
• Annual road crashes reduced by 20% (2018 baseline: 1,430 crashes).</t>
  </si>
  <si>
    <t>https://www.adb.org/projects/52097-002/main#project-pds</t>
  </si>
  <si>
    <r>
      <t>Nepal: SASEC Mugling</t>
    </r>
    <r>
      <rPr>
        <b/>
        <sz val="9"/>
        <rFont val="Calibri"/>
        <family val="2"/>
      </rPr>
      <t>–</t>
    </r>
    <r>
      <rPr>
        <b/>
        <sz val="9"/>
        <rFont val="Arial"/>
        <family val="2"/>
      </rPr>
      <t xml:space="preserve">Pokhara Highway Improvement, Phase 1 Project (3846/FY2019). </t>
    </r>
    <r>
      <rPr>
        <sz val="9"/>
        <rFont val="Arial"/>
        <family val="2"/>
      </rPr>
      <t>Improve the capacity, reliability, and safety of road links between Pokhara (Nepal’s second largest city) and Mugling (a central junction of the strategic road network) that further link to Kathmandu (the administrative and economic capital) and to Bharatpur (Nepal’s fourth largest city and a gateway to the East–West Highway and international markets).</t>
    </r>
  </si>
  <si>
    <t>By 2026:
• Average travel time on the project road reduced by 33% (2019 baseline: 1.87 minutes per km).
• Average daily vehicle-km along the project road increased by 33% (2019 baseline: 756,200 vehicle-km).
• Total road fatalities per 100,000 vehicle-km traveled along the project reduced by 20% (2019 baseline: to be determined).</t>
  </si>
  <si>
    <t>https://www.adb.org/projects/51375-001/main#project-pds</t>
  </si>
  <si>
    <r>
      <t>India: Public</t>
    </r>
    <r>
      <rPr>
        <b/>
        <sz val="9"/>
        <rFont val="Calibri"/>
        <family val="2"/>
      </rPr>
      <t>–</t>
    </r>
    <r>
      <rPr>
        <b/>
        <sz val="9"/>
        <rFont val="Arial"/>
        <family val="2"/>
      </rPr>
      <t xml:space="preserve">Private Partnership in Madhya Pradesh Road Sector Project (3849/FY2019). </t>
    </r>
    <r>
      <rPr>
        <sz val="9"/>
        <rFont val="Arial"/>
        <family val="2"/>
      </rPr>
      <t>Improve transport connectivity in Madhya Pradesh by rehabilitating and upgrading about 1,600 km of newly declared state highways and single-lane major district roads to two-lane widths.</t>
    </r>
  </si>
  <si>
    <t>By 2025:
• Vehicle-km on project roads increased to 9.0 million (2018 baseline: 6.5 million vehicle-km).
• Average travel time on the project roads reduced by 20% (2018 baseline: 2.2 minutes per km).
• Vehicle operating cost (economic) on the project roads reduced by 20% for cars and trucks (2018 baseline: ₹6.8 per km for cars and ₹20.9 per km for medium trucks).
• Reported serious and fatal accidents on the project roads reduced by 20% (2018 baseline: 111 in a year).</t>
  </si>
  <si>
    <t>https://www.adb.org/projects/50301-003/main#project-pds</t>
  </si>
  <si>
    <r>
      <t xml:space="preserve">Sri Lanka: Second Integrated Road Investment Program, Tranche 2 (3851/FY2019). </t>
    </r>
    <r>
      <rPr>
        <sz val="9"/>
        <rFont val="Arial"/>
        <family val="2"/>
      </rPr>
      <t>Finance the second slice of projects of the time-slice multitranche financing facility (approved on 29 September 2017), which will (i) upgrade and maintain about 3,400 km of rural access roads to all-weather standard; (ii) rehabilitate and maintain to a good condition about 340 km of national roads in Eastern, Northern, Uva, and Western Provinces; and (iii) improve the capacity of road agencies with respect to safeguards, road safety, maintenance, research capacity, and road design and construction.</t>
    </r>
  </si>
  <si>
    <t>By 2027:
• Travel time on rural project roads reduced by 20% (2016 baseline: travel time of each project).
• Travel time on national project roads reduced by 10% (2016 baseline: travel time of each project).
• Average daily vehicle-km increased to 4.6 million (2016 baseline: 3.5 million vehicle-km).</t>
  </si>
  <si>
    <t>https://www.adb.org/projects/53178-001/main#project-pds</t>
  </si>
  <si>
    <r>
      <t>Georgia: East</t>
    </r>
    <r>
      <rPr>
        <b/>
        <sz val="9"/>
        <rFont val="Calibri"/>
        <family val="2"/>
      </rPr>
      <t>–</t>
    </r>
    <r>
      <rPr>
        <b/>
        <sz val="9"/>
        <rFont val="Arial"/>
        <family val="2"/>
      </rPr>
      <t>West Highway (Shorapani</t>
    </r>
    <r>
      <rPr>
        <b/>
        <sz val="9"/>
        <rFont val="Calibri"/>
        <family val="2"/>
      </rPr>
      <t>–</t>
    </r>
    <r>
      <rPr>
        <b/>
        <sz val="9"/>
        <rFont val="Arial"/>
        <family val="2"/>
      </rPr>
      <t xml:space="preserve">Argveta Section) Improvement Project (3861/FY2019). </t>
    </r>
    <r>
      <rPr>
        <sz val="9"/>
        <rFont val="Arial"/>
        <family val="2"/>
      </rPr>
      <t>Finance the construction of about 14.7 km of access-controlled, dual two-lane carriageway, partly on new alignment, on the East–West Highway between Shorapani and Argveta, which is part of Corridor 2 of the Central Asia Regional Economic Cooperation Program.</t>
    </r>
  </si>
  <si>
    <r>
      <t>By 2026:
• Average travel time between Chumateleti and Argveta reduced to 45 minutes (2018 baseline: 71 minutes).
• Annual average number of fatalities between Chumateleti and Argveta over 5 years fell to 9.0 or fewer (2014</t>
    </r>
    <r>
      <rPr>
        <sz val="9"/>
        <rFont val="Calibri"/>
        <family val="2"/>
      </rPr>
      <t>–</t>
    </r>
    <r>
      <rPr>
        <sz val="9"/>
        <rFont val="Arial"/>
        <family val="2"/>
      </rPr>
      <t>2018 average baseline: 12.4).</t>
    </r>
  </si>
  <si>
    <t>https://www.adb.org/projects/50322-002/main#project-pds</t>
  </si>
  <si>
    <r>
      <t>China, People's Republic of: Jilin Yanji Low-Carbon Climate-Resilient Healthy City Project (3876/FY2019).</t>
    </r>
    <r>
      <rPr>
        <sz val="9"/>
        <rFont val="Arial"/>
        <family val="2"/>
      </rPr>
      <t xml:space="preserve"> Provide multiple cross-benefits from an integrated solution delivered to improve the urban livability of Yanji City (a medium-sized city), which is timely and essential to lessen migration to the coastal mega-urban regions and to provide a demonstration project for replication in the PRC.</t>
    </r>
  </si>
  <si>
    <r>
      <t>By 2028:
• GHG emissions in Yanji City from transport sector reduced by 60,000 tons of CO</t>
    </r>
    <r>
      <rPr>
        <vertAlign val="subscript"/>
        <sz val="9"/>
        <rFont val="Arial"/>
        <family val="2"/>
      </rPr>
      <t>2</t>
    </r>
    <r>
      <rPr>
        <sz val="9"/>
        <rFont val="Arial"/>
        <family val="2"/>
      </rPr>
      <t xml:space="preserve"> equivalent per year (2017 baseline: 0).
• Modal share of public transport increased by 8% (2017 baseline: 44%).
• Flood risk in the urban catchment area of Chaoyang River reduced to 1-in-50 years (2017 baseline: 1-in-20 years).
• Annual conservation of 4.8 million tons of drinking water achieved (2017 baseline: 0).</t>
    </r>
  </si>
  <si>
    <t>https://www.adb.org/projects/40540-018/main#project-pds</t>
  </si>
  <si>
    <r>
      <t>Bangladesh: SASEC Dhaka</t>
    </r>
    <r>
      <rPr>
        <b/>
        <sz val="9"/>
        <rFont val="Calibri"/>
        <family val="2"/>
      </rPr>
      <t>–</t>
    </r>
    <r>
      <rPr>
        <b/>
        <sz val="9"/>
        <rFont val="Arial"/>
        <family val="2"/>
      </rPr>
      <t xml:space="preserve">Northwest Corridor Road Project, Phase 2, Tranche 2 (3883/FY2019). </t>
    </r>
    <r>
      <rPr>
        <sz val="9"/>
        <rFont val="Arial"/>
        <family val="2"/>
      </rPr>
      <t>Improve the road connectivity of the Dhaka</t>
    </r>
    <r>
      <rPr>
        <sz val="9"/>
        <rFont val="Calibri"/>
        <family val="2"/>
      </rPr>
      <t>–</t>
    </r>
    <r>
      <rPr>
        <sz val="9"/>
        <rFont val="Arial"/>
        <family val="2"/>
      </rPr>
      <t>Northwest international trade corridor. This is a time-slice multitranche financing facility with the project outputs to be achieved when all of the phased tranches have been completed.</t>
    </r>
  </si>
  <si>
    <t>By 2028:
• Use of project roads (average daily vehicle-km in the first full year of operations) reaches 8.31 million vehicle-km (2016 baseline: 4.20 million vehicle-km).</t>
  </si>
  <si>
    <t>https://www.adb.org/projects/49258-002/main#project-pds</t>
  </si>
  <si>
    <r>
      <t>Bangladesh: Dhaka Mass Rapid Transit Development Project Readiness Financing (Line 5: Southern Route) (6023/FY2019).</t>
    </r>
    <r>
      <rPr>
        <sz val="9"/>
        <rFont val="Arial"/>
        <family val="2"/>
      </rPr>
      <t xml:space="preserve"> Support the preparation and high project readiness of the ensuing loan. The Dhaka Mass Rapid Transit Line 5 (Southern Route) will be constructed between Gabtoli and Dasherkandi stations with a length of about 17.4 km.</t>
    </r>
  </si>
  <si>
    <t>• Project preparation and design activities financed.</t>
  </si>
  <si>
    <t>https://www.adb.org/projects/53118-002/main#project-pds</t>
  </si>
  <si>
    <r>
      <t xml:space="preserve">Georgia: Livable Cities Investment Program (6024/FY2019). </t>
    </r>
    <r>
      <rPr>
        <sz val="9"/>
        <rFont val="Arial"/>
        <family val="2"/>
      </rPr>
      <t xml:space="preserve">Adopt multiple strategies, new initiatives, and innovative funding mechanisms at both national and regional levels through integrated urban investment planning. Tbilisi, the capital city of Georgia, contributes 70% of the national gross domestic product, with about half of the country's urban population concentrated in it. ADB undertook a National Urban Assessment in 2015 that identified the need for balanced regional development to unlock the potential for inclusive economic growth through urban development. </t>
    </r>
  </si>
  <si>
    <t>https://www.adb.org/projects/51073-003/main#project-pds</t>
  </si>
  <si>
    <r>
      <t xml:space="preserve">India: Delhi–Meerut Regional Rapid Transit System Investment Project (3964/4404/FY2020). </t>
    </r>
    <r>
      <rPr>
        <sz val="9"/>
        <rFont val="Arial"/>
        <family val="2"/>
      </rPr>
      <t xml:space="preserve">Finance the first of three prioritized corridors of the planned regional rapid transit system network in India's National Capital Region. The 82-km corridor will provide safe, reliable, and high-capacity commuter transit services between various locations along the corridor. </t>
    </r>
  </si>
  <si>
    <r>
      <t>By 2028:
• Travel time between Delhi and Meerut by train reduced to 1 hour (2020 baseline: 3–4 hours). 
• 258,035 tons of CO</t>
    </r>
    <r>
      <rPr>
        <vertAlign val="subscript"/>
        <sz val="9"/>
        <rFont val="Arial"/>
        <family val="2"/>
      </rPr>
      <t>2</t>
    </r>
    <r>
      <rPr>
        <sz val="9"/>
        <rFont val="Arial"/>
        <family val="2"/>
      </rPr>
      <t xml:space="preserve"> reduced per year (2020 baseline: 0).</t>
    </r>
  </si>
  <si>
    <t>https://www.adb.org/projects/52298-001/main#project-pds</t>
  </si>
  <si>
    <r>
      <t xml:space="preserve">India: Maharashtra State Road Improvement Project (3911/FY2020). </t>
    </r>
    <r>
      <rPr>
        <sz val="9"/>
        <rFont val="Arial"/>
        <family val="2"/>
      </rPr>
      <t>Upgrade and maintain about 450 km of state roads forming part of the core road network in Maharashtra, which will enhance transport accessibility and efficiency, and improve the sustainability of the road network.</t>
    </r>
  </si>
  <si>
    <t>By 2025:
• Average daily vehicle-km traveled on project roads in the first full year of operation increased to 3.5 million average vehicle-km per day (2019 baseline: 2.9 million average vehicle-km per day). 
• Average travel time on project roads reduced by at least 15% for motorized transport (2019 baseline: 1.8 minutes per km for motorized transport).
• Average number of fatalities per year in road accidents on the project roads reduced by at least 5% (2019 baseline: 29 fatalities).</t>
  </si>
  <si>
    <t>https://www.adb.org/projects/52230-001/main#project-pds</t>
  </si>
  <si>
    <r>
      <t xml:space="preserve">China, People's Republic of: Xiangtan Low-Carbon Transformation Sector Development Program (3987/FY2020). </t>
    </r>
    <r>
      <rPr>
        <sz val="9"/>
        <rFont val="Arial"/>
        <family val="2"/>
      </rPr>
      <t>Enhance the ongoing efforts of the Xiangtan Municipal Government to transform Xiangtan from a carbon-intensive, heavily polluting city to a low-carbon, resilient, smart, and livable city, while pursuing continuous growth. Demonstrate infrastructure transformation through the integration of transport, building, energy, and climate resilience solutions, complemented by information and knowledge systems.</t>
    </r>
  </si>
  <si>
    <r>
      <t>By 2026:
• At least 337 ktCO</t>
    </r>
    <r>
      <rPr>
        <vertAlign val="subscript"/>
        <sz val="9"/>
        <rFont val="Arial"/>
        <family val="2"/>
      </rPr>
      <t>2</t>
    </r>
    <r>
      <rPr>
        <sz val="9"/>
        <rFont val="Arial"/>
        <family val="2"/>
      </rPr>
      <t>e reduced per year (2019 baseline: not applicable). 
• Public transport and nonmotorized transport users increased by 10% (2019 baseline: 32% walking, 2% cycling, and 19% bus).</t>
    </r>
  </si>
  <si>
    <t>https://www.adb.org/projects/48025-004/main#project-pds</t>
  </si>
  <si>
    <r>
      <t xml:space="preserve">Uzbekistan: Central Asia Regional Economic Cooperation Corridor 2 (Pap–Namangan–Andijan) Railway Electrification Project, Additional Financing (4000/FY2020). </t>
    </r>
    <r>
      <rPr>
        <sz val="9"/>
        <rFont val="Arial"/>
        <family val="2"/>
      </rPr>
      <t>Provide additional financing for the Central Asia Regional Economic Cooperation (CAREC) Corridor 2 (Pap–Namangan–Andijan) Railway Electrification Project, for Modernization of Electrified Line Angren–Pap–Kokand–Andjian Railway Line.</t>
    </r>
  </si>
  <si>
    <r>
      <t>By 2025:
• Travel time for passengers from Namangan to Tashkent
reduced to 3 hours (2016 baseline: 5 hours by car).
• Average running speed for freight trains in the Fergana Valley increased to 80 km/h (2016 baseline: 60 km/h).
• CO</t>
    </r>
    <r>
      <rPr>
        <vertAlign val="subscript"/>
        <sz val="9"/>
        <rFont val="Arial"/>
        <family val="2"/>
      </rPr>
      <t>2</t>
    </r>
    <r>
      <rPr>
        <sz val="9"/>
        <rFont val="Arial"/>
        <family val="2"/>
      </rPr>
      <t xml:space="preserve"> emissions reduced by 24,870 tons per year (2016 baseline: none).</t>
    </r>
  </si>
  <si>
    <t>https://www.adb.org/projects/51401-002/main#project-pds</t>
  </si>
  <si>
    <r>
      <t xml:space="preserve">China, People's Republic of: Shaanxi Green Intelligent Transport and Logistics Management Demonstration Project (4035/FY2020). </t>
    </r>
    <r>
      <rPr>
        <sz val="9"/>
        <rFont val="Arial"/>
        <family val="2"/>
      </rPr>
      <t>Assist Shaanxi Province in reducing GHG emissions by improving operations, facilities, and safety in the transport and logistics sector.</t>
    </r>
  </si>
  <si>
    <r>
      <t>By 2027:
• Growth rates of logistics industry in Shaanxi Province and Xi’an City are more than 20 basis points higher than the gross domestic product growth rate (2019 baseline: 8.26%). 
• CO</t>
    </r>
    <r>
      <rPr>
        <vertAlign val="subscript"/>
        <sz val="9"/>
        <rFont val="Arial"/>
        <family val="2"/>
      </rPr>
      <t>2</t>
    </r>
    <r>
      <rPr>
        <sz val="9"/>
        <rFont val="Arial"/>
        <family val="2"/>
      </rPr>
      <t xml:space="preserve"> net carbon footprint reduced by 69,000 tons per year
(2020 baseline: 0).</t>
    </r>
  </si>
  <si>
    <t>https://www.adb.org/projects/53326-001/main#project-pds</t>
  </si>
  <si>
    <r>
      <t xml:space="preserve">India: Bengaluru Metro Rail Project (4036/FY2020). </t>
    </r>
    <r>
      <rPr>
        <sz val="9"/>
        <rFont val="Arial"/>
        <family val="2"/>
      </rPr>
      <t>Construct two new metro corridors totaling 56 km in Bengaluru city.</t>
    </r>
  </si>
  <si>
    <t xml:space="preserve">Annual GHG emissions reduced by 40,454 metric tons.
By 2026:
• Travel time by public transport along the corridor decreased by 50% in morning peak time of weekday (2019 baseline: Central Silk Board to K R Puram, 75 minutes; K R Puram to Hebbal, 55 minutes; and Hebbal to airport, 60 minutes). 
• Average daily ridership of public transport along 2A and 2B alignments reaches 1 million, with growth equivalent to two-fold population growth in Bengaluru city (2019 baseline: 300,000 Bengaluru Metropolitan Transport Corporation ridership). </t>
  </si>
  <si>
    <t>https://www.adb.org/projects/51117-003/main#project-pds</t>
  </si>
  <si>
    <r>
      <t xml:space="preserve">Philippines: Epifanio de los Santos Avenue Greenways Project (4043/FY2020). </t>
    </r>
    <r>
      <rPr>
        <sz val="9"/>
        <rFont val="Arial"/>
        <family val="2"/>
      </rPr>
      <t>Build or improve a total of 5 km of covered elevated walkways around the four metro rail transit stations (the Balintawak, Cubao, Guadalupe, and Taft mass transit stations) along Epifanio de los Santos Avenue, a major artery in Metro Manila.</t>
    </r>
  </si>
  <si>
    <t xml:space="preserve">Annual GHG emissions reduced by 886 metric tons.
By 2024:
• Pedestrian traffic increased by 5% at key walkway intersections, disaggregated by sex, age, and person with disability (2019 baseline: Balintawak 35,000; Cubao 148,900; Guadalupe 40,000; and Taft 130,000).  
</t>
  </si>
  <si>
    <t>https://www.adb.org/projects/54123-001/main#main-pds</t>
  </si>
  <si>
    <r>
      <t xml:space="preserve">Kyrgyz Republic: Urban Transport Electrification Project (4149/FY2021). </t>
    </r>
    <r>
      <rPr>
        <sz val="9"/>
        <rFont val="Arial"/>
        <family val="2"/>
      </rPr>
      <t xml:space="preserve">Jumpstart a long-term transition toward a zero tailpipe-emission transport sector in the Kyrgyz Republic. It will comprise four interlinked outputs: (i) zero-emission tailpipe bus fleet in Bishkek municipality upgraded; (ii) bus depot infrastructure upgraded; (iii) pilot green mobility corridor established; and (iv) Bishkek bus operation sustainability improved. </t>
    </r>
  </si>
  <si>
    <r>
      <t>By 2025:
• Annual energy savings of Bishkek municipality-owned public bus fleet of 94,000 gigajoules (2021 baseline: 0).
• Annual air pollutant emissions of the Bishkek municipality-owned public bus fleet reduced by 1.8 tons for PM</t>
    </r>
    <r>
      <rPr>
        <vertAlign val="subscript"/>
        <sz val="9"/>
        <rFont val="Arial"/>
        <family val="2"/>
      </rPr>
      <t>2.5</t>
    </r>
    <r>
      <rPr>
        <sz val="9"/>
        <rFont val="Arial"/>
        <family val="2"/>
      </rPr>
      <t xml:space="preserve"> and 98 tons for NOx, compared with no-project scenario (2021 baseline: 0).
• Annual greenhouse gas emissions of the Bishkek municipality-owned public bus fleet reduced by 10.8 ktCO</t>
    </r>
    <r>
      <rPr>
        <vertAlign val="subscript"/>
        <sz val="9"/>
        <rFont val="Arial"/>
        <family val="2"/>
      </rPr>
      <t>2</t>
    </r>
    <r>
      <rPr>
        <sz val="9"/>
        <rFont val="Arial"/>
        <family val="2"/>
      </rPr>
      <t>e, compared with the no-project scenario (2021 baseline: 0).
By 2024:
• 120 modern battery electric buses with energy usage of 1.1 kWh/km or less deployed (2021 baseline: 0).
• At least 35 chargers of 100 kW and 35 chargers of 300 kW installed (2021 baseline: not applicable).
• Substation infrastructure for up to two bus depots upgraded (2021 baseline: not applicable).</t>
    </r>
  </si>
  <si>
    <t>https://www.adb.org/projects/53271-001/main#main-pds</t>
  </si>
  <si>
    <r>
      <t xml:space="preserve">Uzbekistan: Central Asia Regional Economic Cooperation Corridor 2 (Bukhara–Miskin–Urgench–Khiva) Railway Electrification Project (4170/FY2021). </t>
    </r>
    <r>
      <rPr>
        <sz val="9"/>
        <rFont val="Arial"/>
        <family val="2"/>
      </rPr>
      <t>Add electrification, signaling and telecommunication, and traction power management systems to the recently built railway line between Bukhara, Miskin, Urgench, and Khiva, a total of 465 km.</t>
    </r>
  </si>
  <si>
    <r>
      <t>By 2027:
• Travel time for passenger trains between Bukhara and Khiva reduced to 3.0 hours (2021 baseline: 5.2 hours by diesel train).
• Travel time for freight trains between Bukhara and Urgench reduced to 8.0 hours (2021 baseline: 13.0 hours by diesel train).
• Annual freight traffic on the Bukhara–Khiva line increased to 11.8 million tons (2021 baseline: 9.2 million tons).
• Annual passenger traffic on the Bukhara–Khiva line increased to 1,080,000 rides (2021 baseline: 280,000).
• CO</t>
    </r>
    <r>
      <rPr>
        <vertAlign val="subscript"/>
        <sz val="9"/>
        <rFont val="Arial"/>
        <family val="2"/>
      </rPr>
      <t>2</t>
    </r>
    <r>
      <rPr>
        <sz val="9"/>
        <rFont val="Arial"/>
        <family val="2"/>
      </rPr>
      <t xml:space="preserve"> emissions reduced by 81,000 tons per year (2021 baseline: not applicable).
By 2026:
•  465-km railway line between Bukhara–Khiva electrified (2021 baseline: 0).</t>
    </r>
  </si>
  <si>
    <t>https://www.adb.org/projects/52220-002/main</t>
  </si>
  <si>
    <r>
      <t xml:space="preserve">Philippines: South Commuter Railway Project, Tranche 1 (4188/FY2022). </t>
    </r>
    <r>
      <rPr>
        <sz val="9"/>
        <rFont val="Arial"/>
        <family val="2"/>
      </rPr>
      <t xml:space="preserve">Construct the 54.6 km Blumentritt–Calamba section of the North–South Commuter Railway connecting Metro Manila and Calamba, located in Laguna Province around 50 km south of Manila. </t>
    </r>
  </si>
  <si>
    <t xml:space="preserve">Annual GHG emissions reduced by 284,425 metric tons.
By 2029:
• Travel time from Blumentritt, Metro Manila to Calamba, Laguna by public transport reduced to between 45 minutes and 1 hour (2022 baseline: At least 1.0–2.0 hours by bus or 2.5 hours by train).
• 269,000 passengers transported by rail between Blumentritt and Calamba daily (2022 baseline: 0).
By 2028:
• New railway line commissioned.
• 54.6 km of railway line between Blumentritt in Metro Manila and Calamba in Laguna constructed and commissioned (2022 baseline: 0 km).
• 18 stations and essential depot buildings constructed, integrating design features that are friendly to and safe for older people, women, children, and people with disabilities (2022 baseline: 0 stations).
</t>
  </si>
  <si>
    <t>https://www.adb.org/projects/52298-002/main</t>
  </si>
  <si>
    <r>
      <t xml:space="preserve">India: Connecting Economic Clusters for Inclusive Growth in Maharashtra (4242/FY2022). </t>
    </r>
    <r>
      <rPr>
        <sz val="9"/>
        <rFont val="Arial"/>
        <family val="2"/>
      </rPr>
      <t>Support the further development of the state's strategic core road network by (i) connecting underdeveloped rural communities with city centers and nearby industrial zones; (ii) providing direct and indirect opportunities to the primarily agrarian population; (iii) improving road connectivity of border districts such as Nanded to neighboring states; (iv) improving industrial value chains for small-scale industry by reducing transportation costs; and (v) improving disaster risk and climate change resilience in flood-prone areas.</t>
    </r>
  </si>
  <si>
    <t>Annual GHG emissions reduced by 105,050 metric tons.
By 2028:
Transport efficiency, safety, and access to markets and basic social services in Maharashtra improved and sustained.
•  Average travel time on project roads reduced by at least 30% (2022 baseline: 2.03 minutes per km for motorized transport).
•  Average travel time for farmers to transport produce from Nanded to markets reduced by at least 30% (2022 baseline: 2.07 minutes per km for motorized transport).
• People in project areas who reported ease in access to health and education facilities increased by at least 5% (2022 baseline: 68% for health facilities and 58% for education facilities).
• State highways and major district roads of the core road network upgraded and maintained.
• At least 319 km of state highways and 149 km of major district roads upgraded with climate- and disaster-resilient features, as well as features that respond to the needs of the older people, women, children, and people with disabilities (2022 baseline: 0).
• At least 5 km of major district roads constructed with climate- and disaster resilient features, as well as features that respond to the needs of older people, women, children, and people with disabilities (2022 baseline: 0).
• GESI promoted in highway works, schools, health, and social services. 
By 2026:
• Automated traffic survey and traffic direction systems implemented at 10 locations on project roads (2022 baseline: not applicable).</t>
  </si>
  <si>
    <t>https://www.adb.org/projects/52234-001/main</t>
  </si>
  <si>
    <r>
      <t xml:space="preserve">India: Chennai Metro Rail Investment Project (MFF) (4273/FY2022). </t>
    </r>
    <r>
      <rPr>
        <sz val="9"/>
        <rFont val="Arial"/>
        <family val="2"/>
      </rPr>
      <t>Expand the existing metro rail network in Chennai, the capital city of Tamil Nadu on the southeast coast of India. It will contribute to the development of three new metro lines (3, 4, and 5) that will connect the central area of Chennai to major destinations in the south and west of the city.</t>
    </r>
  </si>
  <si>
    <t>Annual GHG emissions reduced by 28,294 metric tons.
By 2031:
•  Average daily ridership of the overall Chennai metro rail system increased to 1.4 million passengers per day, disaggregated by sex (2020 baseline: 113,000 passengers per day).
•  At least 70% metro passengers perceived the metro service as reliable, efficient, and safe; disaggregated by sex (2022 baseline: not applicable).
•  At least 20% of metro passengers at three new major metro stations used interchange facilities during peak hours, disaggregated by sex (2022 baseline: not applicable).
By 2030:
•  At least 20 km of metro infrastructure with climate-resilient features constructed for Lines 3 and 4 (2022 baseline: not applicable).
• 18 metro stations with older people, women, children, differently abled, and transgender-responsive and climate-resilient features constructed for Lines 3 and 4 (2022 baseline: not applicable).
• System components comprising electrical and mechanical parts, traction and power supply, and telecommunication installed for Lines 3 and 5 (2022 baseline: not applicable).</t>
  </si>
  <si>
    <t>https://www.adb.org/projects/52201-001/main</t>
  </si>
  <si>
    <r>
      <t xml:space="preserve">Papua New Guinea: Civil Aviation Development Investment Project II (4276/4277/FY2022). </t>
    </r>
    <r>
      <rPr>
        <sz val="9"/>
        <rFont val="Arial"/>
        <family val="2"/>
      </rPr>
      <t>Upgrade five national airports for better safety and security, improve the power supply at Port Moresby International Airport, and enhance air navigation and weather services.</t>
    </r>
  </si>
  <si>
    <t xml:space="preserve">By 2028:
•  Project airports comply with CASA safety and security requirements (2020 baseline: 11)
•  CASA certificates R: Airlines experience financial difficulties and cut back services.
• Passengers carried to and from the seven project national airports to increase to 409,365 (2018 baseline: 289,111)
By 2027:
•  Pavement strengthened (improve load carrying capacity) and new terminal building with gender-inclusive design features provided at Aropa, Gurney, Kiunga, and Wewak airports (2020 baseline: 0).
•  Asphalt overlay at Hoskins airport (2020 baseline: 0).
•  Runway extended to 1,800 m at Wewak airport (2020 baseline: 1,600 m).
• Jackson airport powerhouse and high voltage system upgraded (2020 baseline: not applicable).
• Two new control towers constructed, and air traffic management system upgraded (2020 baseline: 1).
• Three weather stations upgraded (2020 baseline: not applicable).
• Air traffic management system upgraded (2020 baseline: not applicable).
• Four rural airstrips improved to all-weather operations (2020 baseline: not applicable).
</t>
  </si>
  <si>
    <t>https://www.adb.org/projects/42169-024/main</t>
  </si>
  <si>
    <r>
      <t xml:space="preserve">Bangladesh: Greater Dhaka Sustainable Urban Transport Project, Additional Financing (4284/FY2022). </t>
    </r>
    <r>
      <rPr>
        <sz val="9"/>
        <rFont val="Arial"/>
        <family val="2"/>
      </rPr>
      <t xml:space="preserve">Develop a sustainable urban transport system in Gazipur City Corporation, which forms part of north Greater Dhaka, through the delivery of a 20-km bus rapid transit (BRT) corridor. </t>
    </r>
  </si>
  <si>
    <t>Annual GHG emissions reduced by 40 metric tons.
By 2024:
•  BRT corridor development benefiting a population of 1 million residents. Positive perception of public transport and urban life quality improves by 50% (2012 baseline: 0).
• BRT achieves 100,000 passengers/day ridership (at least 30% women) in the first year of operation (2012 baseline: 0). 
• Modal share of public transport increases from 40% to 50% (2011 baseline: 40%).
• 20.5 km BRT route, mixed traffic lanes, nonmotorized transport lanes, sidewalks, and terminal and depot in Gazipur completed by 2023 as per design and international quality standards, including safety design features for women, children, and people with disabilities by 2023 (2012 baseline: 0).
• 90% flood-free days along the corridor by 2023 (2012 baseline: 0).
• 20-m stretch in 62 access roads improved for nonmotorized transport by 2023 (2012 baseline: 0).
• 95% of the days will have streetlights in the evening along the corridor by 2023 (2012 baseline: 0).
• Traffic accidents within the corridor per year are reduced by 20% by 2023 (2012 baseline: 53).
• Average travel time by bus from Gazipur to airport decreased by 50% by 2023 (2011 baseline: 80 minutes).
• Municipal infrastructure (10 local markets, 24.10 km drains, and 66 local roads) improved by 2019 (2012 baseline: 0).</t>
  </si>
  <si>
    <t>https://www.adb.org/projects/56272-001/main</t>
  </si>
  <si>
    <r>
      <t xml:space="preserve">India: Nhavae Sheva Container Terminal Financing Project (4290/FY2023). </t>
    </r>
    <r>
      <rPr>
        <sz val="9"/>
        <rFont val="Arial"/>
        <family val="2"/>
      </rPr>
      <t xml:space="preserve">Upgrade the operating container terminal at the Jawaharlal Nehru Port located in Navi Mumbai, Maharashtra on a public–private partnership basis under a 30-year concession. The project includes upgrading and strengthening the existing berths and yard and installing additional equipment such as quay cranes and electric rail mounted quay cranes. </t>
    </r>
  </si>
  <si>
    <t xml:space="preserve">By 2028: 
 •  Annual volume of containerized cargo throughput increased to 1.4 million TEUs (2022 baseline: 0.44 million TEUs).  
•  Average berth stay of vessels reduced to 0.94 days (2022 baseline: 1.25 days). 
 •  Monthly Gross Berth Output increased to 28 moves per hour (2022 baseline: 22 moves per hour).  
 •  Greenhouse gas emission of 4,977 tons per year reduced (2022 baseline: not applicable) (OP 3.1). 
By 2026:  
 •  Annual cargo logistics handling capacity increased to 1.8 million TEUs per year (2022 baseline: 1.5 million TEUs) (OP 7.1.1). 
 •  Jawaharlal Nehru Port Container Terminal’s 400-meter berth, 200-meter berth, and associated equipment upgraded (2022 baseline: n/a) (OP 7.1.1). 
 •  Shore power supply facility installed (2022 baseline: not applicable) (OP 3.3.1).  
 •  5 electric quay cranesi installed (2022 baseline: 2).  
 By 2028: 
 •  30% of electricity utilized in the terminal is from renewable sources (2022 baseline: 0) (OP 3.3.2). </t>
  </si>
  <si>
    <t>https://www.adb.org/projects/56339-001/main</t>
  </si>
  <si>
    <r>
      <t xml:space="preserve">Bangladesh: Flood Reconstruction Emergency Assistance Project (4305/FY2023). </t>
    </r>
    <r>
      <rPr>
        <sz val="9"/>
        <rFont val="Arial"/>
        <family val="2"/>
      </rPr>
      <t>Assist the government's rehabilitation and reconstruction efforts in the districts affected by the devastating floods last May to June 2022.</t>
    </r>
  </si>
  <si>
    <t xml:space="preserve">By 2027: 
 •  At least 79,233 ha with reduced flood risk (2022 baseline: 0) (OP 3.2.1).   
 •  Yield rate of boro rice production in Sylhet Division increased by 5% (FY2020 baseline: 1.711 t/ha) (OP 5.2.3, OP 5.3.1, OP 5.3.2). 
 •  At least 90% of households in project intervention area provided with stable, safe, and clean water supply throughout the year (2023 baseline: 60%) (OP 1.3, OP 2.4.1). 
 •  At least 10,000 ha of land improved through climate-resilient irrigation infrastructure and water delivery services (2022 baseline: 0) (OP 5.3.1). 
By 2026: 
 •  757 km of rural roads with associated culverts and bridges rehabilitated and reconstructed with climate resilience and safety features (2022 baseline: 0) (OP 3.2.5, OP 5.1.1).  
 •  34 km of rail track with associated culverts and bridges rehabilitated and reconstructed with climate resilience and safety features (2022 baseline: 0) (OP 3.2.5, OP 5.1.1). 
 •  80 km of river embankment with 3.8 km flood prevention walls and 15 flood fuses rehabilitated and reconstructed with climate-resilient design (2022 baseline: 0) (OP 3.2.5). 
 •  14 km of submersible embankment and 4 irrigation regulators and sluices rehabilitated and reconstructed (2022 baseline: 0) (OP 3.2.5). 
 •  11,900 tube wells rehabilitated and reconstructed with flood-resilient design (e.g., raised platform and submersible pump) (2022 baseline: 0) (OP 1.3, OP 2.4.1, OP 2.5.2). 
</t>
  </si>
  <si>
    <t>https://www.adb.org/projects/56107-001/main</t>
  </si>
  <si>
    <r>
      <t xml:space="preserve">Georgia: Tegeta Green Vehicles Bond Project (7781/FY2023). </t>
    </r>
    <r>
      <rPr>
        <sz val="9"/>
        <rFont val="Arial"/>
        <family val="2"/>
      </rPr>
      <t>Finance the inventory of green electric light vehicles and road and nonroad vehicles, and the expansion of the electric vehicle charging network in Georgia; thus promoting the adoption of electric vehicles with zero emissions in the country.</t>
    </r>
  </si>
  <si>
    <r>
      <t>By 2025 
• Annual amount of greenhouse gas emissions savings from use of electric vehicles is at least 1,636 tCO</t>
    </r>
    <r>
      <rPr>
        <vertAlign val="subscript"/>
        <sz val="9"/>
        <rFont val="Arial"/>
        <family val="2"/>
      </rPr>
      <t>2</t>
    </r>
    <r>
      <rPr>
        <sz val="9"/>
        <rFont val="Arial"/>
        <family val="2"/>
      </rPr>
      <t>e per year (2022 baseline: 0) (OP 3.1).
• Annual number of vehicle users using the electric charging network increased to 300 (2022 baseline: 50) (OP 4.1).
•  Total initial inventory of sold new electric vehicles funded by the proceeds of the green bond increased to at least 100 (2022 baseline: 0) (OP 3.1.3, OP 4.3.1).
•  Total number charging points for electric vehicles increased to at least 100 (2022 baseline: 30) (OP 3.1.3, OP 4.3.1).</t>
    </r>
  </si>
  <si>
    <t>https://www.adb.org/projects/48434-004/main</t>
  </si>
  <si>
    <r>
      <t xml:space="preserve">India: Visakhapatnam–Chennai Industrial Corridor Development Program, Tranche 2 (4312/FY2023). </t>
    </r>
    <r>
      <rPr>
        <sz val="9"/>
        <rFont val="Arial"/>
        <family val="2"/>
      </rPr>
      <t>Foster industrial agglomeration with holistic infrastructure support, investment promotion, and skills development. Strengthen climate and disaster resilience and integrate industrial and urban planning for more competitive and livable cities.</t>
    </r>
  </si>
  <si>
    <t>By 2024:
•  45 km of internal roads improved, with gender-responsive design features and 47 km of storm water drains constructed in industrial clusters (2015 baseline: 0).
•  Four MLD common effluent treatment plants constructed in industrial clusters (2015 baseline: 0).
•  123 km of pipelines, 27 MLD water treatment plants, and 9,100 million liters of storage tanks constructed in industrial clusters (2015 baseline: 0).
•  93.6 km of state highways widened, with gender-responsive design features (2015 baseline: 0).
•  One 400 by 220 kV, five 220 by 132 kV, and four 132 by 33 kV new substations with a capacity of about 3,170 MVA and related transmission network comprising about 240 km of overhead and 41 km of underground transmission and distribution lines of 400, 220, and 132 kV installed for industrial clusters (2015 baseline: 0).
•  365 km of new drinking water pipelines constructed or rehabilitated and 64,800 water meters installed in Visakhapatnam (2015 baseline: 0).
•  Climate change resilience plan for Visakhapatnam prepared and adopted for integrated water management solution (2015 baseline: not applicable).</t>
  </si>
  <si>
    <t>https://www.adb.org/projects/52097-003/main</t>
  </si>
  <si>
    <r>
      <t xml:space="preserve">Nepal: South Asia Subregional Economic Cooperation Highway Enhancement Project (Kakarbhitta–Laukahi) (4316/FY2023). </t>
    </r>
    <r>
      <rPr>
        <sz val="9"/>
        <rFont val="Arial"/>
        <family val="2"/>
      </rPr>
      <t xml:space="preserve">Upgrade to a two-lane dual carriageway to accommodate the increasing traffic demand, with improved geometry, pavement, drainage, road safety, and climate- and disaster-resilient features. </t>
    </r>
  </si>
  <si>
    <t>By 2029:
•  Total border crossing traffic on the project road increased by 20% (2022 baseline: average daily traffic of 1,200 vehicles per day).
•  Average daily vehicle-km along the project road increased
by 33% (2022 baseline: 2,226,946 vehicle-km).
•  Average travel time on the project road reduced by 33%
(2022 baseline: 1.45 minutes per km).
•  Total road fatalities along the project road reduced by 20% (2022 baseline: 64 cases per 100,000 vehicle-km).
By 2028:
•  National highway network upgraded and maintained.
•  At least 95 km of road from Kakarbhitta to Laukahi upgraded to four lanes and designed to 100 km per hour standard, with GESI-responsive, disaster-resilient, and climate change adaptation features (2022 baseline: not applicable) (OP 1.3.1, OP 3.2.5, OP 5.1.1, OP 7.1.1).
•  Road safety with GESI-responsive design features installed, including at least 20 locations with traffic signal lights, 20 km of footpaths with streetlights, 6 overhead pedestrian crossings, 45 road zebra crossings, and 90 bus stops (2022 baseline: 0) (OP 1.3.1, OP 2.4.1, OP 3.2.5, OP 5.1.1, OP 7.1.1).</t>
  </si>
  <si>
    <t>https://www.adb.org/projects/46452-005/main</t>
  </si>
  <si>
    <r>
      <t xml:space="preserve">Bangladesh: South Asia Economic Cooperation Chittagong–Cox's Bazar Railway Project, Phase 1, Tranche 3 (4321/FY2023). </t>
    </r>
    <r>
      <rPr>
        <sz val="9"/>
        <rFont val="Arial"/>
        <family val="2"/>
      </rPr>
      <t>Construct the new 102-km Dohazari–Cox's Bazar section of the Chattogram–Cox's Bazar railway corridor in Southeastern Bangladesh.</t>
    </r>
  </si>
  <si>
    <t>https://www.adb.org/projects/54364-001/main</t>
  </si>
  <si>
    <r>
      <t xml:space="preserve">India: Enhancing Connectivity and Sustainability in Bihar Roads Project (4322/FY2023). </t>
    </r>
    <r>
      <rPr>
        <sz val="9"/>
        <rFont val="Arial"/>
        <family val="2"/>
      </rPr>
      <t xml:space="preserve">Widen and upgrade about 265-km of state highways to improve transport connectivity and safety, including the six poorest rural districts in the state of Bihar. </t>
    </r>
  </si>
  <si>
    <t xml:space="preserve">By 2029:     
• Annual average daily traffic on project roads increased to 1,435.1 million vehicle-km (2021 baseline: 710.6 million vehicle-km).  
• Average travel time on the project roads reduced by 20% (2021 baseline: 2.08 minutes per km).  
• Reported serious and fatal crashes on the project roads reduced by 20% (2021 baseline: 64 per year). 
By 2028: 
• At least 265 km of state highways widened to two lanes and upgraded with climate- and disaster-resilient design and road safety features (2021 baseline: 0) (OP 1.3.1, OP 2.4.1, OP 3.2.5, OP 5.1.1).  
• EWCD-friendly features installed in at least 50 locations (2021 baseline:0) (OP 2.4.1). </t>
  </si>
  <si>
    <t>https://www.adb.org/projects/45296-006/main</t>
  </si>
  <si>
    <r>
      <t xml:space="preserve">Philippines: Davao Public Transport Modernization Project (4324/FY2023). </t>
    </r>
    <r>
      <rPr>
        <sz val="9"/>
        <rFont val="Arial"/>
        <family val="2"/>
      </rPr>
      <t xml:space="preserve">Establish a modern public bus transport system in Davao City, with modern electric buses and Euro-5 standard diesel buses, standardized operations and reliable timetables, an intelligent transport system to support bus operation, designated bus stops with shelters and lighting, and designated bus lanes in selected road sections. </t>
    </r>
  </si>
  <si>
    <r>
      <t>By 2030:
•  A modern urban bus system operated more than about 670 km in length with a minimum of 5-minute headway (2021 baseline: No urban bus system) (OP 1.3.1, OP 4.1.2).
•  At least 800,000 passengers per day (of whom 45% are women) are carried by a reliable, efficient, and environment-friendly bus system (2017 baseline: 789,000 passengers of passenger utlity jeepneys, of whom 45% are women) (OP 1.3, OP 2.1.4, OP 4.1).
• Bus system operated with greenhouse gas emissions less than 430 CO</t>
    </r>
    <r>
      <rPr>
        <vertAlign val="subscript"/>
        <sz val="9"/>
        <rFont val="Arial"/>
        <family val="2"/>
      </rPr>
      <t>2</t>
    </r>
    <r>
      <rPr>
        <sz val="9"/>
        <rFont val="Arial"/>
        <family val="2"/>
      </rPr>
      <t xml:space="preserve"> equivalent tons per day (2017 baseline: estimated 724 CO</t>
    </r>
    <r>
      <rPr>
        <vertAlign val="subscript"/>
        <sz val="9"/>
        <rFont val="Arial"/>
        <family val="2"/>
      </rPr>
      <t>2</t>
    </r>
    <r>
      <rPr>
        <sz val="9"/>
        <rFont val="Arial"/>
        <family val="2"/>
      </rPr>
      <t xml:space="preserve"> equivalent tons per day) (OP 3.1).
By 2025:
• About 1,000 bus stops, 3 terminals, 5 depots, sidewalks, and pedestrian crossing facilities, with gender-responsive and socially inclusive design features constructed (2021 baseline: 0) (OP 1.3.1, OP 2.4.1, OP 4.1.2).
•  Bus fleets, with at least 350 electric buses, procured and delivered (2021 baseline: 0) (OP 1.3.1).</t>
    </r>
  </si>
  <si>
    <t>https://www.adb.org/projects/55307-001/main</t>
  </si>
  <si>
    <r>
      <t xml:space="preserve">Bangladesh: Improving Urban Governance and Infrastructure Program (4328/FY2023). </t>
    </r>
    <r>
      <rPr>
        <sz val="9"/>
        <rFont val="Arial"/>
        <family val="2"/>
      </rPr>
      <t xml:space="preserve">Improve urban governance and services in 88 </t>
    </r>
    <r>
      <rPr>
        <i/>
        <sz val="9"/>
        <rFont val="Arial"/>
        <family val="2"/>
      </rPr>
      <t>pourashavas</t>
    </r>
    <r>
      <rPr>
        <sz val="9"/>
        <rFont val="Arial"/>
        <family val="2"/>
      </rPr>
      <t xml:space="preserve"> (municipalities) from 2024 to 2028, benefiting 7.6 million people. The program will strengthen institutional capacity for inclusive municipal governance and improve municipal infrastructure in terms of quality, access, resilience, and gender responsiveness.</t>
    </r>
  </si>
  <si>
    <r>
      <t xml:space="preserve">By 2028:
•  At least 900 km of stormwater drainage rehabilitated or reconstructed in at least 63 </t>
    </r>
    <r>
      <rPr>
        <i/>
        <sz val="9"/>
        <rFont val="Arial"/>
        <family val="2"/>
      </rPr>
      <t>pourashavas</t>
    </r>
    <r>
      <rPr>
        <sz val="9"/>
        <rFont val="Arial"/>
        <family val="2"/>
      </rPr>
      <t xml:space="preserve"> (2022 baseline: 0 km) (DLI 8) (OP 4.1.2).
•  At least 1,500 km of roads rehabilitated or reconstructed to meet standards of gender responsiveness, resilience, safety, and accessibility in at least 63 </t>
    </r>
    <r>
      <rPr>
        <i/>
        <sz val="9"/>
        <rFont val="Arial"/>
        <family val="2"/>
      </rPr>
      <t>pourashavas</t>
    </r>
    <r>
      <rPr>
        <sz val="9"/>
        <rFont val="Arial"/>
        <family val="2"/>
      </rPr>
      <t xml:space="preserve"> (2022 baseline: 0) (DLI 9) (OP 2.4.1, OP 3.2.5, OP 4.1.2).
•  At least seven climate-resilient and GESI-inclusive public facilities remodeled or developed (2022 baseline: not applicable) (DLI 10) (OP 2.5.2, OP 3.2.5, OP 4.1.2).</t>
    </r>
  </si>
  <si>
    <t>https://www.adb.org/projects/57087-001/main</t>
  </si>
  <si>
    <r>
      <t xml:space="preserve">Thailand: Energy Absolute Public Bus Electrification Project (4339/FY2023). </t>
    </r>
    <r>
      <rPr>
        <sz val="9"/>
        <rFont val="Arial"/>
        <family val="2"/>
      </rPr>
      <t>Procure up to 1,500 electric buses (e-buses) to be used for public bus transportation services in Bangkok.</t>
    </r>
  </si>
  <si>
    <t>By 2024:
•  At  least 1,500 new e-buses are produced and procured (2022 baseline: 0) (OP 3.1.3, OP 4.3.1).</t>
  </si>
  <si>
    <t>https://www.adb.org/projects/48186-008/main</t>
  </si>
  <si>
    <r>
      <t xml:space="preserve">Mongolia: Regional Road Development and Maintenance Project, Phase 3 (4342/FY2023). </t>
    </r>
    <r>
      <rPr>
        <sz val="9"/>
        <rFont val="Arial"/>
        <family val="2"/>
      </rPr>
      <t xml:space="preserve">Provide paved road connections incorporating climate adaptation and mitigation principles to ensure all-weather access between </t>
    </r>
    <r>
      <rPr>
        <i/>
        <sz val="9"/>
        <rFont val="Arial"/>
        <family val="2"/>
      </rPr>
      <t>aimag</t>
    </r>
    <r>
      <rPr>
        <sz val="9"/>
        <rFont val="Arial"/>
        <family val="2"/>
      </rPr>
      <t xml:space="preserve"> capitals in Western Mongolia: Altai, Gobi-Altai to Uliastai, Zavkhan and Khovd, Khovd to Ulaangom, Uvs.</t>
    </r>
  </si>
  <si>
    <r>
      <t>By 2030: 
•  Average vehicle travel time from Uliastai to Altai reduced by at least 40% (2023 baseline: 280 minutes). 
 •  Average vehicle travel time from Myangad to Naranbulag–Ulaangom road junction reduced by at least 37% (2023 baseline: 210 minutes). 
 •  At least 75% of the project road sections achieved 3-star or better road-safety rating for all road user groups present on upgraded project roads (2023 baseline: not applicable). 
By 2029:     
•  163 km Khovd–Ulaangom road section upgraded, including rest stops with EWCD-friendly features, incorporating climate-resilience measures (2023 baseline: 0 km) (OP 1.3.1, OP 2.1.4, OP 2.4.1, OP 2.5.2, OP 3.2.5, OP 5.1.1, OP 7.1.1). 
•  100 km Uliastai–Altai road section upgraded, including rest  stops with EWCD-friendly features,</t>
    </r>
    <r>
      <rPr>
        <vertAlign val="superscript"/>
        <sz val="9"/>
        <rFont val="Arial"/>
        <family val="2"/>
      </rPr>
      <t>b</t>
    </r>
    <r>
      <rPr>
        <sz val="9"/>
        <rFont val="Arial"/>
        <family val="2"/>
      </rPr>
      <t xml:space="preserve"> incorporating climate-resilience measures (2023 baseline: 0 km) (OP 1.3.1, OP 2.1.4, OP 2.4.1, OP 2.5.2, OP 3.2.5, OP 5.1.1, OP 7.1.1).  </t>
    </r>
  </si>
  <si>
    <t>https://www.adb.org/projects/56297-001/main</t>
  </si>
  <si>
    <r>
      <rPr>
        <b/>
        <sz val="9"/>
        <color rgb="FF000000"/>
        <rFont val="Arial"/>
        <family val="2"/>
      </rPr>
      <t xml:space="preserve">India: Nagpur Metro Urban Mobility Project (4469/FY2024): </t>
    </r>
    <r>
      <rPr>
        <sz val="9"/>
        <color rgb="FF000000"/>
        <rFont val="Arial"/>
        <family val="2"/>
      </rPr>
      <t>Develop four new metro rail extension corridors comprising 43.8 km route length to improve transport connectivity and further encourage a shift to low carbon transport in Nagpur.</t>
    </r>
    <r>
      <rPr>
        <b/>
        <sz val="9"/>
        <color rgb="FF000000"/>
        <rFont val="Arial"/>
        <family val="2"/>
      </rPr>
      <t xml:space="preserve"> </t>
    </r>
  </si>
  <si>
    <r>
      <t>By 2028: 
•   Travel time between Maharashtra Industrial Development Corporation–Kanhan River reduced by 1 hour compared to road travel (2023 baseline: 2 hours).
•   Average annual emission reduction of 12,478.29 tCO</t>
    </r>
    <r>
      <rPr>
        <vertAlign val="subscript"/>
        <sz val="9"/>
        <rFont val="Arial"/>
        <family val="2"/>
      </rPr>
      <t>2</t>
    </r>
    <r>
      <rPr>
        <sz val="9"/>
        <rFont val="Arial"/>
        <family val="2"/>
      </rPr>
      <t>e is estimated (2023 baseline: Not applicable). 
•   At least 75% of riders (including 75% female riders) reported positive experience of the Maha Metro operations in terms of safety, security, reliability, efficiency, punctuality, affordability, and accessibility (2024 baseline: Not applicable). 
•   Ridership after phase 2 completion will be 150,000 passengers per day (2023 baseline: 70,000 passengers. 
per day).
•   Travel time for education and employment, of women and girls living in metro catchment area, reduced by 10% (2024 baseline: to be conducted in year 1).
By 2028: 
•   43.8 km of standard-gauge electrified metro rail corridor constructed.
•   32 metro stations with safe, inclusive, universally accessible, and climate- and disaster-resilient features constructed and operational.</t>
    </r>
  </si>
  <si>
    <t>Total eligibility for green bonds and allocated for sustainable transport</t>
  </si>
  <si>
    <r>
      <t>EWCD = elders, women, children, and people with disability, FY = fiscal year, GESI = gender equality and social inclusion, GHG = greenhouse gas, ha = hectare, km = kilometer, kph = kilometer per hour, ktCO</t>
    </r>
    <r>
      <rPr>
        <vertAlign val="subscript"/>
        <sz val="9"/>
        <rFont val="Arial"/>
        <family val="2"/>
      </rPr>
      <t>2</t>
    </r>
    <r>
      <rPr>
        <sz val="9"/>
        <rFont val="Arial"/>
        <family val="2"/>
      </rPr>
      <t>e = kilotons of CO</t>
    </r>
    <r>
      <rPr>
        <vertAlign val="subscript"/>
        <sz val="9"/>
        <rFont val="Arial"/>
        <family val="2"/>
      </rPr>
      <t>2</t>
    </r>
    <r>
      <rPr>
        <sz val="9"/>
        <rFont val="Arial"/>
        <family val="2"/>
      </rPr>
      <t xml:space="preserve"> equivalent, kV = kilovolt, kW = kilowatt, kWh = kilowatt-hour, MLD = millions of liters per day, MRT = mass rapid transit, MVA = megavolt-ampere, NOx = nitrogen oxide, OP = operational priority, PM2.5 = particulate matter &lt; 2.5 micrometers in diameter, PM10 = particulate matter £ 10 micrometers in diameter, PRC = People’s Republic of China, SASEC = South Asia Subregional Economic Cooperation, μg/m3 = the concentration of an air pollutant (e.g., ozone) in micrograms (one-millionth of a gram) per cubic meter air, TEU = twenty-foot equivalent unit.</t>
    </r>
  </si>
  <si>
    <r>
      <rPr>
        <vertAlign val="superscript"/>
        <sz val="10"/>
        <rFont val="Arial"/>
        <family val="2"/>
      </rPr>
      <t>b</t>
    </r>
    <r>
      <rPr>
        <sz val="10"/>
        <rFont val="Arial"/>
        <family val="2"/>
      </rPr>
      <t xml:space="preserve">  Expected impacts or results are based on ex ante estimates. GHG emission reductions presented in this report used the international financial institutions' harmonized approach to GHG accounting. </t>
    </r>
  </si>
  <si>
    <r>
      <rPr>
        <vertAlign val="superscript"/>
        <sz val="10"/>
        <rFont val="Arial"/>
        <family val="2"/>
      </rPr>
      <t>f</t>
    </r>
    <r>
      <rPr>
        <sz val="10"/>
        <rFont val="Arial"/>
        <family val="2"/>
      </rPr>
      <t xml:space="preserve">  This represents the amount of reflows. A zero ("0") entry means no reflows as of 31 December 2024.</t>
    </r>
  </si>
  <si>
    <r>
      <t xml:space="preserve">C. Agriculture, Water, and Other Urban Infrastructure 
</t>
    </r>
    <r>
      <rPr>
        <sz val="16"/>
        <rFont val="Arial"/>
        <family val="2"/>
      </rPr>
      <t>(as of 31 December 2024)</t>
    </r>
  </si>
  <si>
    <t>http://www.adb.org/projects/42016-013/main?page-2=1&amp;page-3=1</t>
  </si>
  <si>
    <r>
      <t>China, People's Republic of: Qinghai Rural Water Resources Management (2738/FY2011).</t>
    </r>
    <r>
      <rPr>
        <sz val="9"/>
        <rFont val="Arial"/>
        <family val="2"/>
      </rPr>
      <t xml:space="preserve"> Increase water use efficiency, convert existing lift irrigation to gravity irrigation, improve agricultural extension services, and empower farmer associations for irrigated agricultural service and management.</t>
    </r>
  </si>
  <si>
    <r>
      <t>• Spring wheat yield increased from 4.6 tons per ha in 2009 to 5.7 tons per ha by 2016, and winter wheat yield increased from 5.8 tons per ha in 2009 to 7.2 tons per ha by 2016.
• High-value crops diversified on additional 3,000 ha by 2016.
• Irrigation water use efficiency increased from 35% in 2009 to 56% by 2016.
• 13,903 ha of irrigable land served by rehabilitated or newly constructed irrigation systems by 2016.
• Crops diversified with 30% of commercial crops, and training provided by 2016.
• Gravity irrigation cover increased from 26% to 89% of the irrigated areas in project counties.
• Average operation and maintenance cost, including electricity, reduced from CNY0.168 per m</t>
    </r>
    <r>
      <rPr>
        <vertAlign val="superscript"/>
        <sz val="9"/>
        <rFont val="Arial"/>
        <family val="2"/>
      </rPr>
      <t>3</t>
    </r>
    <r>
      <rPr>
        <sz val="9"/>
        <rFont val="Arial"/>
        <family val="2"/>
      </rPr>
      <t xml:space="preserve"> for lift irrigation to CNY0.033 per m</t>
    </r>
    <r>
      <rPr>
        <vertAlign val="superscript"/>
        <sz val="9"/>
        <rFont val="Arial"/>
        <family val="2"/>
      </rPr>
      <t>3</t>
    </r>
    <r>
      <rPr>
        <sz val="9"/>
        <rFont val="Arial"/>
        <family val="2"/>
      </rPr>
      <t xml:space="preserve"> for gravity irrigation.</t>
    </r>
  </si>
  <si>
    <t>https://www.adb.org/projects/47071-002/main#project-pds</t>
  </si>
  <si>
    <r>
      <t xml:space="preserve">China, People's Republic of: Fujian Farmland Sustainable Utilization and Demonstration Project (3450/FY2016). </t>
    </r>
    <r>
      <rPr>
        <sz val="9"/>
        <rFont val="Arial"/>
        <family val="2"/>
      </rPr>
      <t>Improve rural farmland infrastructure and demonstrate sustainable farming practices in 13 project counties of Fujian Province to reduce land and environmental degradation. Sustainable farming systems simultaneously maintain agricultural productivity; enhance the natural environment; promote more efficient use of key inputs, including water, crop nutrients, pesticides, energy, land, and labor; and contribute to better ecosystem services.</t>
    </r>
  </si>
  <si>
    <r>
      <t xml:space="preserve">By end of 2022:
• At least 200,000 </t>
    </r>
    <r>
      <rPr>
        <i/>
        <sz val="9"/>
        <rFont val="Arial"/>
        <family val="2"/>
      </rPr>
      <t>mu</t>
    </r>
    <r>
      <rPr>
        <sz val="9"/>
        <rFont val="Arial"/>
        <family val="2"/>
      </rPr>
      <t xml:space="preserve"> of sloping land rehabilitated and/or established.
• At least 63,700 </t>
    </r>
    <r>
      <rPr>
        <i/>
        <sz val="9"/>
        <rFont val="Arial"/>
        <family val="2"/>
      </rPr>
      <t>mu</t>
    </r>
    <r>
      <rPr>
        <sz val="9"/>
        <rFont val="Arial"/>
        <family val="2"/>
      </rPr>
      <t xml:space="preserve"> of valley-floor cropland rehabilitated and/or established.
• At least 250,000 </t>
    </r>
    <r>
      <rPr>
        <i/>
        <sz val="9"/>
        <rFont val="Arial"/>
        <family val="2"/>
      </rPr>
      <t>mu</t>
    </r>
    <r>
      <rPr>
        <sz val="9"/>
        <rFont val="Arial"/>
        <family val="2"/>
      </rPr>
      <t xml:space="preserve"> of farmland with irrigation systems established.
• At least 63,700 </t>
    </r>
    <r>
      <rPr>
        <i/>
        <sz val="9"/>
        <rFont val="Arial"/>
        <family val="2"/>
      </rPr>
      <t>mu</t>
    </r>
    <r>
      <rPr>
        <sz val="9"/>
        <rFont val="Arial"/>
        <family val="2"/>
      </rPr>
      <t xml:space="preserve"> of valley-floor cropland with irrigation and drainage facilities improved.
• At least 1,000 km of farm access roads built.
• At least 25 km of dykes and/or embankment protection established.
• Community participation in detailed design and implementation of project activities completed, including 50% women participants.
• Employment of local people (58,200) provided during construction, including at least 35% women.
• Four participating enterprises equipped with soil nutrient-based testing equipment.
• Balanced fertilizer application rates adopted on at least 63,700 </t>
    </r>
    <r>
      <rPr>
        <i/>
        <sz val="9"/>
        <rFont val="Arial"/>
        <family val="2"/>
      </rPr>
      <t>mu</t>
    </r>
    <r>
      <rPr>
        <sz val="9"/>
        <rFont val="Arial"/>
        <family val="2"/>
      </rPr>
      <t xml:space="preserve"> of valley-floor cropland.
• Organic fertilizer adopted on at least 250,000 </t>
    </r>
    <r>
      <rPr>
        <i/>
        <sz val="9"/>
        <rFont val="Arial"/>
        <family val="2"/>
      </rPr>
      <t>mu</t>
    </r>
    <r>
      <rPr>
        <sz val="9"/>
        <rFont val="Arial"/>
        <family val="2"/>
      </rPr>
      <t xml:space="preserve"> of farmland.
• Integrated pest management practices adopted on at least 80,000 </t>
    </r>
    <r>
      <rPr>
        <i/>
        <sz val="9"/>
        <rFont val="Arial"/>
        <family val="2"/>
      </rPr>
      <t>mu</t>
    </r>
    <r>
      <rPr>
        <sz val="9"/>
        <rFont val="Arial"/>
        <family val="2"/>
      </rPr>
      <t xml:space="preserve"> of tea and tea oil gardens, and pomelo orchards.
• Eight participating enterprises equipped with product quality testing equipment.
• Participating private enterprises provide employment to local people (3,200), including at least 35% women.
• 70 farmer institutions (including farmers’ cooperatives and agricultural infrastructure maintenance units) collaborating with participating enterprises. </t>
    </r>
  </si>
  <si>
    <t>https://www.adb.org/projects/48409-002/main#project-pds</t>
  </si>
  <si>
    <r>
      <t>Cambodia: Climate-Friendly Agribusiness Value Chains Sector Project (3661/FY2019).</t>
    </r>
    <r>
      <rPr>
        <sz val="9"/>
        <rFont val="Arial"/>
        <family val="2"/>
      </rPr>
      <t xml:space="preserve"> Support the government's Agricultural Sector Strategic Development Plan, 2014–2018 and its Industrial Development Policy, 2015–2025 by improving the competitiveness of agribusiness value chains in Kampong Cham and Tboung Khmum provinces along the Greater Mekong Subregion southern economic corridor, and in Kampot and Takeo provinces along the south coastal economic corridor. 
Boost the climate resilience of critical agricultural infrastructure and help commercialize rice, maize, cassava, and mango production. It will help increase crop productivity and diversification; improve the capacity for storage, processing, and quality and safety testing; and promote the use of solar and bioenergy. It will strengthen the technical and institutional capacity for climate-smart agriculture and create an enabling policy environment for climate-friendly agribusinesses. This will in turn promote long-term environmental sustainability and enhance the profitability for farmers and agribusinesses.</t>
    </r>
  </si>
  <si>
    <t>By 2024:
• 27 irrigation and water management systems targeting 15,000 ha and 25,000 households (with at least 50,000 women), respectively, rehabilitated and made climate-resilient. 
• 800 on-farm rainwater harvesting ponds commissioned. 
• At least 250 km of farm roads upgraded to climate-resilient standards to improve connectivity of farms to cooperatives and markets.
• 80 agricultural cooperatives have integrated adaptation measures in post-harvest infrastructure investments.
• Crop product quality and safety testing infrastructure in the National Agricultural Laboratory upgraded to test 1,500 samples and generate service income of more than $75,000.
• An additional 12,000 biodigesters and 6,000 compost huts made operational, benefiting at least 80,000 persons, including at least 50% women, due to better household air quality (2017 baseline beneficiaries: 11,468 persons, including 5,721 women).
• Three additional climate-resilient varieties of rice and maize released.
• 27 farmer water user committees or farmer water user groups made operational and 500 of their members (of which 30% are women) developed capacity to operate and maintain their irrigation schemes.</t>
  </si>
  <si>
    <t>https://www.adb.org/projects/51162-001/main#project-pds</t>
  </si>
  <si>
    <r>
      <t xml:space="preserve">Armenia: High-Efficiency Horticulture and Integrated Supply Chain Project (3642/FY2019). </t>
    </r>
    <r>
      <rPr>
        <sz val="9"/>
        <rFont val="Arial"/>
        <family val="2"/>
      </rPr>
      <t xml:space="preserve">Support the development of 30 ha of climate-controlled greenhouses equipped with drip irrigation systems in Yerevan to produce tomatoes and bell peppers. </t>
    </r>
    <r>
      <rPr>
        <sz val="9"/>
        <rFont val="Calibri"/>
        <family val="2"/>
      </rPr>
      <t>T</t>
    </r>
    <r>
      <rPr>
        <sz val="9"/>
        <rFont val="Arial"/>
        <family val="2"/>
      </rPr>
      <t>hese products will be exported to the Russian Federation and the United Arab Emirates, leveraging Spayka's existing supply chain and client network.</t>
    </r>
  </si>
  <si>
    <t>By 2020:
• Greenhouse cultivation area with drip irrigation reached 105 ha, of which 30 ha is financed by the project.
• At least $300,000 in total payments to the government provided during construction and early operations.  
• At least $3 million in total domestic purchases made during construction and early operations.  
• 100% of female greenhouse workers trained in good agriculture practices and techniques, and provided with safety training.</t>
  </si>
  <si>
    <t>https://www.adb.org/projects/49107-005/main#project-pds</t>
  </si>
  <si>
    <r>
      <t>India: Tamil Nadu Urban Flagship Investment Program, Tranche 2 (3862/FY2019).</t>
    </r>
    <r>
      <rPr>
        <sz val="9"/>
        <rFont val="Arial"/>
        <family val="2"/>
      </rPr>
      <t xml:space="preserve"> Develop climate-resilient water supply, sewerage, and drainage infrastructure in at least 10 cities in strategic industrial corridors in Tamil Nadu.</t>
    </r>
  </si>
  <si>
    <t>By December 2025:
• One existing sewage treatment plant, with capacity of 15.0 MLD, rehabilitated (Tiruppur); and two new sewage treatment plants (Ambur and Tiruppur), with total capacity of 72.7 MLD, added.
• New sewage collection pipelines (1,328 km) commissioned and connected to 152,593 households in four ULBs (Ambur, Tiruchirappalli, Tiruppur, and Vellore), including 100% poor households and households headed by women in the coverage area.
• Addition of 25 sewage pump stations and 44 lift stations in four ULBs (Ambur, Tiruchirappalli, Tiruppur, and Vellore), with capacity of 3,690 kW.
By December 2025:
• New water distribution pipelines (1,260 km) commissioned within 66 new district metered areas; and metered connections provided to 188,900 households in Tiruppur and Madurai (100% households, including poor households and households headed by women in coverage area).
• Three new pump stations (Tiruppur and Madurai) installed, with combined capacity of 7,225 kW; and 196 km of new transmission mains maximizing gravity flow in Madurai and 230 km of feeder mains constructed.  
• 66 new reservoirs (Tiruppur and Madurai) constructed, with combined capacity of 92 ML. 
• Two new intakes and two new water treatment plants, with combined capacity of 321 MLD, installed in Tiruppur and Madurai.</t>
  </si>
  <si>
    <t>https://www.adb.org/projects/49169-002/main#project-pds</t>
  </si>
  <si>
    <r>
      <t>Mongolia: Ulaanbaatar Green Affordable Housing and Resilient Urban Renewal Sector Project (3694</t>
    </r>
    <r>
      <rPr>
        <b/>
        <sz val="9"/>
        <rFont val="Calibri"/>
        <family val="2"/>
      </rPr>
      <t>–</t>
    </r>
    <r>
      <rPr>
        <b/>
        <sz val="9"/>
        <rFont val="Arial"/>
        <family val="2"/>
      </rPr>
      <t>3695/FY2019).</t>
    </r>
    <r>
      <rPr>
        <sz val="9"/>
        <rFont val="Arial"/>
        <family val="2"/>
      </rPr>
      <t xml:space="preserve"> Deliver sustainable and comprehensive solutions to transform the substandard, climate-vulnerable, and heavily polluting </t>
    </r>
    <r>
      <rPr>
        <i/>
        <sz val="9"/>
        <rFont val="Arial"/>
        <family val="2"/>
      </rPr>
      <t>ger</t>
    </r>
    <r>
      <rPr>
        <sz val="9"/>
        <rFont val="Arial"/>
        <family val="2"/>
      </rPr>
      <t xml:space="preserve"> areas of Ulaanbaatar City into affordable, low-carbon, climate-resilient, and livable eco-districts; leverage private sector investments to (i) deliver 10,000 affordable green housing units and (ii) redevelop 100 ha of </t>
    </r>
    <r>
      <rPr>
        <i/>
        <sz val="9"/>
        <rFont val="Arial"/>
        <family val="2"/>
      </rPr>
      <t>ger</t>
    </r>
    <r>
      <rPr>
        <sz val="9"/>
        <rFont val="Arial"/>
        <family val="2"/>
      </rPr>
      <t xml:space="preserve"> areas into eco-districts.</t>
    </r>
  </si>
  <si>
    <r>
      <t>By 2026:
• 1,500 social housing units constructed.
• 13.7 km of road, 5.5 km of water supply pipes, 6.1 km of sewerage network, 5.5 km of district heating pipes, and 450 low-consumption street lights constructed.
• 15 ha of public space and green areas, and 36,000 m</t>
    </r>
    <r>
      <rPr>
        <vertAlign val="superscript"/>
        <sz val="9"/>
        <rFont val="Arial"/>
        <family val="2"/>
      </rPr>
      <t>2</t>
    </r>
    <r>
      <rPr>
        <sz val="9"/>
        <rFont val="Arial"/>
        <family val="2"/>
      </rPr>
      <t xml:space="preserve"> of public facilities constructed.
• 72,000 m</t>
    </r>
    <r>
      <rPr>
        <vertAlign val="superscript"/>
        <sz val="9"/>
        <rFont val="Arial"/>
        <family val="2"/>
      </rPr>
      <t>2</t>
    </r>
    <r>
      <rPr>
        <sz val="9"/>
        <rFont val="Arial"/>
        <family val="2"/>
      </rPr>
      <t xml:space="preserve"> of photovoltaic solar panels installed.
• All constructed buildings equipped with energy-efficient insulation, utility metering, and heating regulation systems. 
• In targeted areas, 2,000 m</t>
    </r>
    <r>
      <rPr>
        <vertAlign val="superscript"/>
        <sz val="9"/>
        <rFont val="Arial"/>
        <family val="2"/>
      </rPr>
      <t>2</t>
    </r>
    <r>
      <rPr>
        <sz val="9"/>
        <rFont val="Arial"/>
        <family val="2"/>
      </rPr>
      <t xml:space="preserve"> of greenhouses built.
• Smart monitoring system and sensors for building performance and renewable energy control installed, including energy storage pilot of 0.5-MW capacity.
• 100,000 person-months of employment opportunities during project construction, of which 30% are filled by women, created.
• From at least 20 developer subloans approved and released by EDAF: 
(i) 5,500 affordable housing and 3,000 market-rate housing units built; 
(ii) 204,000 m</t>
    </r>
    <r>
      <rPr>
        <vertAlign val="superscript"/>
        <sz val="9"/>
        <rFont val="Arial"/>
        <family val="2"/>
      </rPr>
      <t>2</t>
    </r>
    <r>
      <rPr>
        <sz val="9"/>
        <rFont val="Arial"/>
        <family val="2"/>
      </rPr>
      <t xml:space="preserve"> of commercial facilities, shops, and parking; and 22 km of pedestrian and bike lanes built;
(iii) 79,000 m</t>
    </r>
    <r>
      <rPr>
        <vertAlign val="superscript"/>
        <sz val="9"/>
        <rFont val="Arial"/>
        <family val="2"/>
      </rPr>
      <t>2</t>
    </r>
    <r>
      <rPr>
        <sz val="9"/>
        <rFont val="Arial"/>
        <family val="2"/>
      </rPr>
      <t xml:space="preserve"> of greenhouses installed; and
(iv) 100% of constructed buildings equipped with energy-efficient insulation, utility metering, and heating regulation systems.</t>
    </r>
  </si>
  <si>
    <t>https://www.adb.org/projects/51423-002/main#project-pds</t>
  </si>
  <si>
    <r>
      <t xml:space="preserve">Mongolia: Vegetable Production and Irrigated Agriculture Project (3895/3896/FY2020). </t>
    </r>
    <r>
      <rPr>
        <sz val="9"/>
        <rFont val="Arial"/>
        <family val="2"/>
      </rPr>
      <t xml:space="preserve">Support the modernization of government-owned irrigation networks serving about 7,000 ha of land through diversification from traditional low-value grain crops into high-value vegetables and building of farmers’ capacity for climate-smart production and better water and irrigation management. </t>
    </r>
  </si>
  <si>
    <t>A  and M</t>
  </si>
  <si>
    <r>
      <t xml:space="preserve">By 2026:
• Irrigation and drainage infrastructure upgraded and modernized to service at least 7,000 ha of farmland (2019 baseline: 1,117 ha).
• All project </t>
    </r>
    <r>
      <rPr>
        <i/>
        <sz val="9"/>
        <rFont val="Arial"/>
        <family val="2"/>
      </rPr>
      <t>soums</t>
    </r>
    <r>
      <rPr>
        <sz val="9"/>
        <rFont val="Arial"/>
        <family val="2"/>
      </rPr>
      <t xml:space="preserve"> (districts) ensure operation and maintenance of project-supported irrigation schemes (2019 baseline: 0).
• Pilot irrigation asset management systems commissioned in one project soum in the western region, and in one each in the central or eastern regions (2019 baseline: 0).</t>
    </r>
  </si>
  <si>
    <t>https://www.adb.org/projects/53022-001/main#project-pds</t>
  </si>
  <si>
    <r>
      <t xml:space="preserve">Kyrgyz Republic: Landslide Risk Management Sector Project (4085/FY2021). </t>
    </r>
    <r>
      <rPr>
        <sz val="9"/>
        <rFont val="Arial"/>
        <family val="2"/>
      </rPr>
      <t>Reduce the risk to communities and infrastructure from landslide events by (i) implementing landslide mitigation engineering measures, (ii) improving landslide monitoring systems, and (iii) strengthening capacity for landslide risk management.</t>
    </r>
  </si>
  <si>
    <r>
      <t>By 2029:
•  Risk of landslide decreased for about 4,700 people, of which at least 50% are women (2020 baseline: 0).
•  Risk of landslides decreased for about 650 ha of land, 65 km of linear infrastructure, and 14 community buildings  (2020 baseline: 0).
By 2028:
•  About 3.0 million m</t>
    </r>
    <r>
      <rPr>
        <vertAlign val="superscript"/>
        <sz val="9"/>
        <rFont val="Arial"/>
        <family val="2"/>
      </rPr>
      <t>3</t>
    </r>
    <r>
      <rPr>
        <sz val="9"/>
        <rFont val="Arial"/>
        <family val="2"/>
      </rPr>
      <t xml:space="preserve"> of slope unloaded and reshaped for landslide risk reduction, including 100 ha of revegetated slopes (2020 baseline: 0).
•  About 40 km of drainage conduits installed on slopes for landslide risk reduction (2020 baseline: 0).
By 2026:
• On-site landslide monitoring systems installed in about 20 at-risk sites (2020 baseline: 0).
•  One integrated IT system for real-time on-site and InSAR landslide monitoring operational (2020 baseline: 0).</t>
    </r>
  </si>
  <si>
    <t>https://www.adb.org/projects/56137-001/main</t>
  </si>
  <si>
    <r>
      <t xml:space="preserve">India: Smartchem Climate-Smart High Efficiency Crop Nutrition Project (4191/FY2022). </t>
    </r>
    <r>
      <rPr>
        <sz val="9"/>
        <rFont val="Arial"/>
        <family val="2"/>
      </rPr>
      <t xml:space="preserve">Support farmers to adopt enhanced-efficiency specialty fertilizers, such as slow- and controlled-release fertilizers and water-soluble fertilizers, which will aid increased food production toward increased farmer income and food security in India. Higher efficiency in nutrient delivery will result in increased agricultural productivity, reduced water and soil contamination, and improved resilience to climate change.  </t>
    </r>
  </si>
  <si>
    <t>•  Average capacity utilization rate of enhanced-efficiency fertilizer production increased.
•  Smallholder farmers, which include women, trained in modern farming, climate-resilient agricultural practices, and financial literacy..</t>
  </si>
  <si>
    <t>https://www.adb.org/projects/48218-006/main</t>
  </si>
  <si>
    <r>
      <t xml:space="preserve">Nepal: Nuts and Fruits in Hilly Areas Project (4211/FY2022). </t>
    </r>
    <r>
      <rPr>
        <sz val="9"/>
        <rFont val="Arial"/>
        <family val="2"/>
      </rPr>
      <t xml:space="preserve">Increase agricultural income of about 40,000 farm households in 100 municipalities in hilly areas of five provinces: Province 1, Bagmati, Gandaki, Karnali, and Sudurpashchim. This will be mainly achieved through the development of about 10,000 ha of climate-resilient fruit and nut orchards providing value-addition to the nuts and fruits produced by at least 30,000 farm households. </t>
    </r>
  </si>
  <si>
    <t xml:space="preserve">By 2030:
•  Agricultural income of beneficiary farmer households increased by at least 10% (OP 1.3) (2021 baseline: not applicable).
•  At least 50 municipalities providing agro-climatic data to at least 50% of farmer household beneficiaries (2021 baseline: not applicable).
By 2029:
•  At least 40 private nursery partnerships established (2021 baseline: 0).
•  At least 10 private nurseries supported for disease-free sapling management (2021 baseline: 0).
•  At least 10,000 ha of new fruit and nut orchards established, with at least 30% women and 20% disadvantaged group household representation (2021 baseline: 0).
•  At least 1,000 ha of climate-smart vegetable and other nutritious crop production areas established, with at least 30% women and 20% disadvantaged group household representation (2021 baseline: 0).
•  At least 30,000 households supported for fruit and nut production and marketing, with at least 30% women and 20% disadvantaged group household representation (2021 baseline: 0).
•  At least 10,000 households supported for vegetable production and marketing with at least 30% women and 20% disadvantaged group household representation (2021 baseline: 0).
•  At least 40% of project areas improved through drip irrigation infrastructure, with at least 40% of land managed by women or disadvantaged group representatives (2021 baseline: 0).
•  At least 20,000 farmers reporting increased awareness of “packages of practice,” of which at least 40% are women or from disadvantaged groups (2021 baseline: 0).
</t>
  </si>
  <si>
    <t>https://www.adb.org/projects/55201-001/main</t>
  </si>
  <si>
    <r>
      <t xml:space="preserve">Bangladesh: Coastal Towns Climate Resilience Project (4237/4238/FY2022). </t>
    </r>
    <r>
      <rPr>
        <sz val="9"/>
        <rFont val="Arial"/>
        <family val="2"/>
      </rPr>
      <t>Support selected coastal towns in pursuing sustainable development and enhancing the quality of life of all residents. It will also help in strengthening rural resilience, as these small towns often act as service centers for surrounding rural areas.</t>
    </r>
  </si>
  <si>
    <t>By 2030:
•  Capacity of cyclone shelters that are responsive to the needs of older people, women, children, and people with disabilities increased for 10,000 people with enhanced safety features and spaces for 5,000 women (2022 baseline: 0).
•  At least 75% of households in project areas reported reduced inundation for less than 3 days (2022 baseline: 43%).
•  25 EWCD-friendly cyclone shelters constructed with early warning system. 
•  9.7 km of emergency access roads to cyclone shelters upgraded or constructed. 
•  200 km of stormwater drainage constructed or rehabilitated. 
•  Nature-based solutions piloted in at least three towns.
•  Three integrated waste management subprojects completed.
•  238 km of roads with stormwater drainage, bridges, and culverts rehabilitated or constructed.</t>
  </si>
  <si>
    <t>https://www.adb.org/projects/49430-006/main</t>
  </si>
  <si>
    <r>
      <t xml:space="preserve">Mongolia: Aimags and Soums Green Regional Development Investment Program, Tranche 1 (4306/4307/FY2023). </t>
    </r>
    <r>
      <rPr>
        <sz val="9"/>
        <rFont val="Arial"/>
        <family val="2"/>
      </rPr>
      <t>Apply a transformative model to promote green territorial development and urban–rural linkages, whereby livable human settlements—</t>
    </r>
    <r>
      <rPr>
        <i/>
        <sz val="9"/>
        <rFont val="Arial"/>
        <family val="2"/>
      </rPr>
      <t>aimag</t>
    </r>
    <r>
      <rPr>
        <sz val="9"/>
        <rFont val="Arial"/>
        <family val="2"/>
      </rPr>
      <t xml:space="preserve"> (province) and </t>
    </r>
    <r>
      <rPr>
        <i/>
        <sz val="9"/>
        <rFont val="Arial"/>
        <family val="2"/>
      </rPr>
      <t>soum</t>
    </r>
    <r>
      <rPr>
        <sz val="9"/>
        <rFont val="Arial"/>
        <family val="2"/>
      </rPr>
      <t xml:space="preserve"> (subunit of an </t>
    </r>
    <r>
      <rPr>
        <i/>
        <sz val="9"/>
        <rFont val="Arial"/>
        <family val="2"/>
      </rPr>
      <t>aimag</t>
    </r>
    <r>
      <rPr>
        <sz val="9"/>
        <rFont val="Arial"/>
        <family val="2"/>
      </rPr>
      <t>) centers—become anchors of green agribusinesses that promote sustainable, resilient, and high-carbon sequestration rangeland management.</t>
    </r>
  </si>
  <si>
    <r>
      <t xml:space="preserve">By 2034:
•  3.036 million tons of carbon dioxide equivalent per year avoided through soil carbon sequestration; and methane, nitrous oxide, and carbon dioxide emissions reduced (2021 baseline: 0) (OP 3.1).
•  28.8 million ha of rangeland restored and more sustainably managed (2021 baseline: 0) (OP 3.3.3).
•  Climate and disaster resilience of 550,000 people strengthened (2021 baseline: 0) (OP 3.2, 3.3, 4.1).
•  Number of livestock heads in targeted areas decreased by 2.5% per year (2021 baseline: 2.5% per year growth).
•  Wastewater treatment efficiency in targeted </t>
    </r>
    <r>
      <rPr>
        <i/>
        <sz val="9"/>
        <rFont val="Arial"/>
        <family val="2"/>
      </rPr>
      <t>aimag</t>
    </r>
    <r>
      <rPr>
        <sz val="9"/>
        <rFont val="Arial"/>
        <family val="2"/>
      </rPr>
      <t xml:space="preserve"> and </t>
    </r>
    <r>
      <rPr>
        <i/>
        <sz val="9"/>
        <rFont val="Arial"/>
        <family val="2"/>
      </rPr>
      <t>soum</t>
    </r>
    <r>
      <rPr>
        <sz val="9"/>
        <rFont val="Arial"/>
        <family val="2"/>
      </rPr>
      <t xml:space="preserve"> centers improved to 90% (2021 baseline: 50% in targeted </t>
    </r>
    <r>
      <rPr>
        <i/>
        <sz val="9"/>
        <rFont val="Arial"/>
        <family val="2"/>
      </rPr>
      <t>aimag</t>
    </r>
    <r>
      <rPr>
        <sz val="9"/>
        <rFont val="Arial"/>
        <family val="2"/>
      </rPr>
      <t xml:space="preserve"> centers and 0% in targeted </t>
    </r>
    <r>
      <rPr>
        <i/>
        <sz val="9"/>
        <rFont val="Arial"/>
        <family val="2"/>
      </rPr>
      <t>soum</t>
    </r>
    <r>
      <rPr>
        <sz val="9"/>
        <rFont val="Arial"/>
        <family val="2"/>
      </rPr>
      <t xml:space="preserve"> centers) (OP 4.3).
By 2033:
•  35 km of urban roads built and 215.9 km of connection roads improved; water supply capacity increased by 3,000 cubic meters per hour; 25 km of water supply pipes laid; 35 km of sewerage network laid; 16 km of district heating pipes laid; 135 km of power lines built; 20 km of drainage built; 173.5 km of optical cable laid; 10.2 MW from solar panels installed; 10 km flood protection infrastructure built; and 1,230 ha of solid waste dump site cleared (2021 baseline: 0) (OP 4.1.2).
•  Existing open dump site cleaned and closed, and municipal as well as agrobusiness solid waste segregated and safely disposed of at new landfills (that includes recycling facilities for livestock and agricultural waste) in 12 </t>
    </r>
    <r>
      <rPr>
        <i/>
        <sz val="9"/>
        <rFont val="Arial"/>
        <family val="2"/>
      </rPr>
      <t>aimag</t>
    </r>
    <r>
      <rPr>
        <sz val="9"/>
        <rFont val="Arial"/>
        <family val="2"/>
      </rPr>
      <t xml:space="preserve"> and </t>
    </r>
    <r>
      <rPr>
        <i/>
        <sz val="9"/>
        <rFont val="Arial"/>
        <family val="2"/>
      </rPr>
      <t>soum</t>
    </r>
    <r>
      <rPr>
        <sz val="9"/>
        <rFont val="Arial"/>
        <family val="2"/>
      </rPr>
      <t xml:space="preserve"> centers (2021 baseline: 0) (OP 4.1.1).
•  Pilot for ger area streets upgrading implemented and replicated (2021 baseline: 0) (OP 3.1.3, 4.1.2).
•  150 ha of agro-industrial parks developed and 12 agribusiness incubators operating in targeted locations, with at least 40% of workspaces allocated to women-led and/or women-owned businesses (2021 baseline: 0) (OP 5.2.3).
•  12 domestic WWTPs with a total capacity of 30,000 m3/d meet Mongolian standards; and 12 agro-industrial park WWTPs with a total capacity of 12,500 m3/d constructed and/or upgraded (2021 baseline: 0) (OP 4.1.2, 4.3.1).</t>
    </r>
  </si>
  <si>
    <t>https://www.adb.org/projects/51294-001/main</t>
  </si>
  <si>
    <r>
      <t xml:space="preserve">Philippines: Integrated Flood Resilience and Adaptation Project, Phase 1 (4345/FY2023). </t>
    </r>
    <r>
      <rPr>
        <sz val="9"/>
        <rFont val="Arial"/>
        <family val="2"/>
      </rPr>
      <t>Reduce climate risks and enable climate adaptation in three major river basins (the Abra River basin in Luzon, and the Ranao [Agus] and Tagum–Libuganon river basins in Mindanao), with a focus on addressing flood risk.</t>
    </r>
  </si>
  <si>
    <t xml:space="preserve">By 2030: 
•  31,100 people protected  from 1-in-50-year flood event and 18,900 people protected from erosion risk (2023  baseline: 0) (OP 1.3.1). 
 •  3,800 hectares of agricultural land protected from 1-in-50-year flood event and 1,600 hectares protected from erosion risks (2023 baseline: 0) (OP 3.2.1, OP 5.1.1).  
•  Flood inundation within three river basins under 1-in-50-year flood event reduced to 13,730 hectares (2021 baseline: 17,682 hectares) (OP 3.2.1, OP5.3). 
 •  150 barangays in the three river basins have reduced flood and climate risks (2023 baseline: 0) (OP 2.5.1). 
By 2029: 
•  Department of Public Works and Highways’ capacity-building program for flood risk management planning established and strengthened, with 20 trainers trained (at least 30% female) (2023 baseline: 0) (OP 2.3.1, OP 3.2.4).  
•  Two X-band radar rainfall gauges installed and operationalized (2023 baseline: 0) (OP 3.2.5, OP 6.1.1). 
 •  Key monitoring stations established, and river discharge monitoring 
conducted periodically and during flood events in the three river basins (2023 baseline: 0) (OP 3.2.5, OP 6.1.1). 
•  Early flood warning information improved, with improved hydro-met and flood monitoring data and analysis within the three river basins (2023 baseline: 0) (OP 3.2.4). 
 •  AMIS–FRM with supporting inventories of assets for the three river basins developed and operationalized (2023 baseline: 0) (OP 3.2.5). 
•  Structural flood protection and mitigation infrastructure in the three river basins rehabilitated, upgraded, or constructed at 51 sites, with nature-based approaches adopted (2023 baseline: 0) (OP 2.5.1, OP 3.2.1, OP 3.2.5, OP 3.3.4). </t>
  </si>
  <si>
    <t>https://www.adb.org/projects/53237-001/main</t>
  </si>
  <si>
    <r>
      <t xml:space="preserve">Bangladesh: Climate and Disaster Resilient Small-Scale Water Resources Management Project (4346/FY2023). </t>
    </r>
    <r>
      <rPr>
        <sz val="9"/>
        <rFont val="Arial"/>
        <family val="2"/>
      </rPr>
      <t>Renew the emphasis on flood and drought risk management, drainage improvement, and irrigation systems modernization; enhance the climate and disaster resilience of small-scale water resource (SSWR) infrastructures and services; and improve agricultural productivity and profitability through effective, participatory, and sustainable SSWR management in the selected project locations. It will provide beneficiary-managed infrastructure, facilities, and equipment covering a benefit area of more than 220,000 ha to address key issues facing the agriculture and fisheries sectors.</t>
    </r>
  </si>
  <si>
    <t xml:space="preserve">By 2030:
•  Average cropping intensity for average rainfall year in project areas increased to 187% (2022 baseline: 167%) (OP 5.3).
•  Average crop yields increased to at least 5.26 t/ha for the high-yielding variety boro rice, 4.03 t/ha for the high-yielding variety aman rice, 2.86 t/ha for wheat, and 14.4 t/ha for potato (2022 baseline: 5.12 t/ha for boro, 3.85 t/ha for aman, 2.82 t/ha for wheat, and 13.7 t/ha for potato) (OP 5.3).
•  220,000 ha benefit area with 87,000 ha (40%) having reduced flood risk (2022 baselines: 0 ha) (OP 3.2).
•  230,000 households (60% of total beneficiary households) report improved access to water for agricultural and aquaculture purposes (2022 baseline: 0 households) (OP 2.1, 2.4, 2.5, 3.1, 5.3).
•  57,000 households (15% of total beneficiary households) report improved physical access to markets (2022 baseline: 0 households) (OP 2.5, 5.2, 5.3).
By 2029:
•  Climate- and disaster-resilient SSWR infrastructure constructed for 150 new subprojects covering 86,000 ha (2023 baseline: 0 subprojects) (OP 1.3, 3.2, 5.1, 5.3).
•  230 existing SSWR subprojects covering 130,000 ha enhanced and made climate and disaster resilient (2022 baseline: 0 subprojects) (OP 1.3, 3.2, 5.1, 5.3).
</t>
  </si>
  <si>
    <t>https://www.adb.org/projects/51381-001/main</t>
  </si>
  <si>
    <r>
      <t xml:space="preserve">China, People's Republic of: Shanxi Changzhi Low-Carbon Climate-Resilient Circular Economy Transformation Project (4353/FY2023). </t>
    </r>
    <r>
      <rPr>
        <sz val="9"/>
        <rFont val="Arial"/>
        <family val="2"/>
      </rPr>
      <t>Support low-carbon, environmentally sustainable solutions to catalyze a green and inclusive transformation in Changzhi municipality in Shanxi Province.</t>
    </r>
  </si>
  <si>
    <t>By 2030:
•  Annual carbon emissions in Changzhi reduced by at least 50,000
tons of carbon dioxide (2022 baseline: 0) (OP 3.1).
•  At least 1.4 million people in project areas benefit from reduced
climate risk, including flood risk, water scarcity, and urban heat,
including at least 48% women (2022 baseline: 0) (OP 1.3, OP 3.2).
•  Treated wastewater reuse rate in Changzhi Municipality increased by
7.2 Mt per year (2022 baseline: 36.2 Mt per year).
•  At least 80 electric buses procured and operated with adequate charging terminals and managed by newly equipped control center (2022 baseline: 0) (OP 3.1.3, OP 4.1.2).
•  At least 11 km of ecological river rehabilitation and flood risk management with green embankments, and rehabilitated wetlands as floodplains constructed and maintained (2022 baseline: 0) (OP 3.2.1).
•  Wastewater treatment plants with at least 13,000 tons per day capacity
and 33 km associated sewer pipes constructed and operational (2022
baseline: 0) (OP 3.2.5, OP 3.3.1, OP 4.1.2).
•  Wastewater reclamation facilities that treat at least 19,600 tons per day
with 50 km of distribution pipes constructed and operational (2022 baseline: 0) (OP 3.3.1, OP 4.1.2).
•  At least three domestic solid waste material recovery, recycling, and transfer facilities with at least 160 tons per day capacity constructed and operational (2022 baseline: 0) (OP 3.3.1, OP 4.1.2).</t>
  </si>
  <si>
    <t>https://www.adb.org/projects/56283-001/main</t>
  </si>
  <si>
    <r>
      <t xml:space="preserve">India: Climate Resilient Brahmaputra Integrated Flood and Riverbank Erosion Risk Management Project in Assam (4352/FY2023). </t>
    </r>
    <r>
      <rPr>
        <sz val="9"/>
        <rFont val="Arial"/>
        <family val="2"/>
      </rPr>
      <t>Focus on the main stem of the Brahmaputra River and apply a holistic, integrated, and risk-informed approach to strengthen flood and riverbank erosion risk management (FRERM) and its long-term planning in Assam.</t>
    </r>
  </si>
  <si>
    <t>By 2031:
•  9,000 ha of agricultural and 4,000 ha of residential land protected from riverbank erosion (2022 baseline: 50,000 ha total) (OP 3.2.1, 5.1).
•  170,000 ha of agricultural and 60,000 ha of residential land reliably protected from inundation damage (2022 baseline: 48,000 ha; 20,000 ha) (OP 3.2.1, 5.1, 5.3).
By 2029:
•  Additional 60 km of riverbank protection constructed (2022 baseline: 260 km) (OP 1.2, 3.2.1, 5.1.1).
•  14 km of systematic adaptation and/or emergency works installed (2022 baseline: 0 km) (OP 1.2, 5.1.1).
•  Additional 32 km of pro-siltation porcupine screens installed in secondary river channels (2022 baseline: 8 km) (OP 1.2, 3.2.1, 5.1.1).
•  4 km of climate-resilient flood embankment constructed, rehabilitated, or widened to protect against a 100-year flood (2022 baseline: 0 km) (OP 1.2, 3.2.1, 5.1.1).
•  Four new regulators and one fish pass constructed (2022 baseline: 18, 0) (OP 1.2, 5.1.1).
•  10 km of nature-based solutions piloted (2022 baseline: 0 km) (OP 3.3).
80 ha of wetlands (beels) revived (pilot works) (2022 baseline: 0 ha) (OP 3.3.4).
•  650 ha of charland recovered from the river corridor for development (2022 baseline: 0 ha) (OP 2.1, 5.1.1).</t>
  </si>
  <si>
    <t>https://www.adb.org/projects/51157-001/main</t>
  </si>
  <si>
    <r>
      <t xml:space="preserve">Indonesia: Flood Management in North Java Project (4410/FY2023). </t>
    </r>
    <r>
      <rPr>
        <sz val="9"/>
        <rFont val="Arial"/>
        <family val="2"/>
      </rPr>
      <t>Strengthen the climate resilience of the people and the economy in the Cimanuk–Cisanggarung and the Seluna river basin territories.</t>
    </r>
  </si>
  <si>
    <t>By 2029:
•  Area affected by 1-in-25-year flood risk adjusted for climate change
reduced by 31,700 ha, of which 18,000 ha is agricultural land (2023 baseline: 63,600 ha, of which 36,300 ha is agricultural land) (OP 3.2.1, OP 5.3.1).
•  485,000 people protected from 1-in-25-year flood risk considering climate change, of which 200,000 are poor and vulnerable (2023 baseline: 657,000 people, of which 275,000 are poor and vulnerable, exposed to 1-in-25-year flood risk) (OP 3.2, OP 1.3).
By 2028:
•  Hydrometeorological monitoring network expanded as per rationalization plans (2023 baseline: 0) (OP 3.2.4).
• Flood forecasting early warning and flood evaluation system incorporating earth observation services developed, calibrated, and made operational (2023 baseline: 0) (OP 3.2.4).
• 22 river subprojects upgraded with climate-resilient flood infrastructure
(2023 baseline: 0) (OP 3.2.5).
•  Water detention capacity augmented to 959,000 cubic meters with nature-based solutions (2023 baseline: 0) (OP 3.3.3).
•  13 sediment-management infrastructure items constructed (2023 baseline: 0) (OP 3.2.5).</t>
  </si>
  <si>
    <t>https://www.adb.org/projects/56151-001/main</t>
  </si>
  <si>
    <r>
      <t>Pakistan: Khyber Pakhtunkhwa Food Security Support Project (4412/FY2023).</t>
    </r>
    <r>
      <rPr>
        <sz val="9"/>
        <rFont val="Arial"/>
        <family val="2"/>
      </rPr>
      <t xml:space="preserve"> Address climate vulnerabilities, food security, and livelihoods of rural farm households in the most flood-damaged districts of the Khyber Pakhtunkhwa Province.</t>
    </r>
  </si>
  <si>
    <t xml:space="preserve">•  Provide high-yielding, climate-resilient, and certified seeds and fertilizer to more than 400,000 smallholder farmers in the project districts.
•  Provide vegetable production packages and tunnel cropping and farming equipment to diversify the production base of 42,000 additional smallholder farmers.
•  Establish a unified sex-disaggregated digital database of farmers in the province for more targeted extension services delivery, information availability, and financial services.
•  Integrate remote sensing technology in monitoring crop stress for early warning by agriculture extension within the Khyber Pakhtunkhwa Agriculture Department.
•  Install an ICT-based pest surveillance system for early warning and timely management of climate-induced pest attacks.
</t>
  </si>
  <si>
    <t>https://www.adb.org/projects/56073-001/main</t>
  </si>
  <si>
    <r>
      <t xml:space="preserve">Nepal : Climate-Resilient Landscapes and Livelihoods Project (4495/FY2024): </t>
    </r>
    <r>
      <rPr>
        <sz val="9"/>
        <rFont val="Arial"/>
        <family val="2"/>
      </rPr>
      <t>Improve climate resilience, water resources management, and livelihoods of communities in Karnali and Sudurpashchim provinces.</t>
    </r>
  </si>
  <si>
    <t>By 2031:
•  200,000 ha of project area protected from climate-induced water-related hazard risks (2024 baseline: 0 ha).
•  68,000 farmers (50% of them women) benefited from climate-resilient irrigation infrastructures (2024 baseline: 0 farmers).
•  At least 850 community forest user groups adopted or strengthened climate-By 2030:
•  200 community drinking water supply systems developed for enhanced household water security (2024 baseline: 0). 
•  160 irrigation systems constructed on a combined area of 3,000 ha for production of tree and vegetable crops,ensuring water security and 
climate resilience (2024 baseline: 0 system, 0 ha). 
•  60 nurseries constructed to support 5,900 ha of forest enrichment, rejuvenation of barren land, and agroforestry to improve landscape resilience
(2024 baseline: 0 nursery, 0 ha). 
•  15 km of flood protection bioengineering and infrastructure and 60 ha of landslide stabilization bioengineering completed (2024 baseline: 0 km, 0 ha). 
By 2030:
•  Ecotourism infrastructure developed—57 km of hiking trail, 50 safe-water schemes, 24 public toilets, and 24 public rest places—to create opportunity for diversified and resilient livelihoods (2024 baseline: NA).
•  50 nature-based small and medium-sized enterprises, including 20% businesses led by women, financed (including buyback arrangement and 
embedded services to growers, and with GESI-responsive standard operating procedures) to promote diversified and  resilient livelihoods (2024
baseline: 0).</t>
  </si>
  <si>
    <t>Total eligibility for green bonds and allocated for water, urban infrastructure, and others</t>
  </si>
  <si>
    <t>ADB = Asian Development Bank, CNY = Chinese yuan, EDAF = eco-district and affordable housing fund, FY = fiscal year, ha = hectare, ICT = information and communication technology, InSAR = interferometric synthetic aperture radar, km = kilometer, kW = kilowatt, m2 = square meter, m3 = cubic meter, ML = million liters, MLD = million liters per day, MNT = Mongolian togrog, Mt = million tons, MW = megawatt, OP = operational priority, PM2.5 = particulate matter £ 2.5 micrometers in diameter, SSWR = small-scale water resources, t = ton, ULB = urban local body,
μg/m3 = the concentration of an air pollutant (e.g., ozone) in micrograms (one-millionth of a gram) per cubic meter air, WWTP = wastewater treatment plant.</t>
  </si>
  <si>
    <r>
      <t xml:space="preserve">Notes: </t>
    </r>
    <r>
      <rPr>
        <i/>
        <sz val="10"/>
        <rFont val="Arial"/>
        <family val="2"/>
      </rPr>
      <t/>
    </r>
  </si>
  <si>
    <r>
      <t xml:space="preserve">1. </t>
    </r>
    <r>
      <rPr>
        <i/>
        <sz val="10"/>
        <rFont val="Arial"/>
        <family val="2"/>
      </rPr>
      <t>Ger</t>
    </r>
    <r>
      <rPr>
        <sz val="10"/>
        <rFont val="Arial"/>
        <family val="2"/>
      </rPr>
      <t xml:space="preserve"> areas are Mongolia's traditional tent communities.</t>
    </r>
  </si>
  <si>
    <r>
      <t xml:space="preserve">2. A </t>
    </r>
    <r>
      <rPr>
        <i/>
        <sz val="10"/>
        <rFont val="Arial"/>
        <family val="2"/>
      </rPr>
      <t>mu</t>
    </r>
    <r>
      <rPr>
        <sz val="10"/>
        <rFont val="Arial"/>
        <family val="2"/>
      </rPr>
      <t xml:space="preserve"> is a traditional Chinese unit of land measurement (1 </t>
    </r>
    <r>
      <rPr>
        <i/>
        <sz val="10"/>
        <rFont val="Arial"/>
        <family val="2"/>
      </rPr>
      <t>mu</t>
    </r>
    <r>
      <rPr>
        <sz val="10"/>
        <rFont val="Arial"/>
        <family val="2"/>
      </rPr>
      <t xml:space="preserve"> = 1/15 ha).</t>
    </r>
  </si>
  <si>
    <r>
      <rPr>
        <vertAlign val="superscript"/>
        <sz val="10"/>
        <rFont val="Arial"/>
        <family val="2"/>
      </rPr>
      <t>b</t>
    </r>
    <r>
      <rPr>
        <sz val="10"/>
        <rFont val="Arial"/>
        <family val="2"/>
      </rPr>
      <t xml:space="preserve">  Expected impacts or results are based on ex ante estimates.</t>
    </r>
  </si>
  <si>
    <t>ADB Blue Bond Eligible Projects</t>
  </si>
  <si>
    <t>Ocean Finance Framework - Primary Focus Area</t>
  </si>
  <si>
    <t>Ocean Finance Framework - Primary Objective</t>
  </si>
  <si>
    <r>
      <t>Target Results</t>
    </r>
    <r>
      <rPr>
        <b/>
        <vertAlign val="superscript"/>
        <sz val="12"/>
        <color theme="0"/>
        <rFont val="Arial"/>
        <family val="2"/>
      </rPr>
      <t>a</t>
    </r>
  </si>
  <si>
    <r>
      <t>Loan Approval
($ million)</t>
    </r>
    <r>
      <rPr>
        <b/>
        <vertAlign val="superscript"/>
        <sz val="12"/>
        <color theme="0"/>
        <rFont val="Arial"/>
        <family val="2"/>
      </rPr>
      <t>b</t>
    </r>
  </si>
  <si>
    <r>
      <t>Eligibility for Blue Bonds
($ million)</t>
    </r>
    <r>
      <rPr>
        <b/>
        <vertAlign val="superscript"/>
        <sz val="12"/>
        <color theme="0"/>
        <rFont val="Arial"/>
        <family val="2"/>
      </rPr>
      <t>c</t>
    </r>
  </si>
  <si>
    <t>Allocated Amount 
($ million)e</t>
  </si>
  <si>
    <t>Reflow Amount 
($ million)f</t>
  </si>
  <si>
    <t>https://www.adb.org/projects/50099-002/main#project-pds</t>
  </si>
  <si>
    <r>
      <t xml:space="preserve">Cambodia: Fourth Greater Mekong Subregion (GMS) Corridor Towns Development Project (3686/FY2018). </t>
    </r>
    <r>
      <rPr>
        <sz val="9"/>
        <rFont val="Arial"/>
        <family val="2"/>
      </rPr>
      <t>Improve urban services and enhance regional economic connectivity in the provincial capital towns of Kampong Cham, Kratie, and Stung Treng along the GMS Corridor in Cambodia.</t>
    </r>
  </si>
  <si>
    <t>Pollution control</t>
  </si>
  <si>
    <t>Wastewater management</t>
  </si>
  <si>
    <r>
      <t>By 2026:
•  31% of the town population in Kampong Cham, Kratie, and Stung Treng
(41,400 residents) serviced by new wastewater collection and treatment facilities (2017 baseline: 0 residents).
•  90% of the town population in Kampong Cham, Kratie, and Stung Treng
(120,400 residents) served by improved solid waste management (2017 baseline: 48,000 residents).
By 2024:
• Three new lagoon-based wastewater treatment plants with 13,750 m</t>
    </r>
    <r>
      <rPr>
        <vertAlign val="superscript"/>
        <sz val="9"/>
        <rFont val="Arial"/>
        <family val="2"/>
      </rPr>
      <t>3</t>
    </r>
    <r>
      <rPr>
        <sz val="9"/>
        <rFont val="Arial"/>
        <family val="2"/>
      </rPr>
      <t>/day capacity constructed (2017 baseline: 0).
•  At least 420 km combined trunk and wastewater collection pipeline constructed (2017 baseline: 0).
•  At least 9,000 households and commercial buildings connected to the wastewater treatment system (including 1,500 households headed by women) (2017 baseline: 0).
•  Three controlled landfills with capacity of 1,624,500 m</t>
    </r>
    <r>
      <rPr>
        <vertAlign val="superscript"/>
        <sz val="9"/>
        <rFont val="Arial"/>
        <family val="2"/>
      </rPr>
      <t>3</t>
    </r>
    <r>
      <rPr>
        <sz val="9"/>
        <rFont val="Arial"/>
        <family val="2"/>
      </rPr>
      <t xml:space="preserve"> constructed and operational (2017 baseline: 0).</t>
    </r>
  </si>
  <si>
    <t>https://www.adb.org/projects/49387-002/main#project-pds</t>
  </si>
  <si>
    <r>
      <t xml:space="preserve">Regional: Second Greater Mekong Subregion (GMS) Tourism Infrastructure for Inclusive Growth Project (3701/FY2018). </t>
    </r>
    <r>
      <rPr>
        <sz val="9"/>
        <rFont val="Arial"/>
        <family val="2"/>
      </rPr>
      <t>Transform secondary GMS central and southern corridor towns into economically inclusive, competitive tourism destinations by improving transport infrastructure, urban environmental services, and capacity to sustainably manage tourism growth. Boost trade in services and deepen regional cooperation and integration in the GMS and Association of Southeast Asian Nations (ASEAN).</t>
    </r>
  </si>
  <si>
    <r>
      <t>By 2024:
• 30 m</t>
    </r>
    <r>
      <rPr>
        <vertAlign val="superscript"/>
        <sz val="9"/>
        <rFont val="Arial"/>
        <family val="2"/>
      </rPr>
      <t>3</t>
    </r>
    <r>
      <rPr>
        <sz val="9"/>
        <rFont val="Arial"/>
        <family val="2"/>
      </rPr>
      <t xml:space="preserve"> per day of wastewater treatment capacity constructed (2017 baseline: 0).
•  Solid waste management services improved for 5,700 households (2017 baseline: 2,596 households).</t>
    </r>
  </si>
  <si>
    <t>https://www.adb.org/projects/51116-002/main#project-pds</t>
  </si>
  <si>
    <r>
      <t xml:space="preserve">China, People's Republic of: Yangtze River Green Ecological Corridor Comprehensive Agriculture Development Project (3740/FY2018). </t>
    </r>
    <r>
      <rPr>
        <sz val="9"/>
        <rFont val="Arial"/>
        <family val="2"/>
      </rPr>
      <t>Strengthen rural livelihoods, especially the rural poor communities that rely most on natural resources as the basis for their primary source of income, to modernize their agriculture production systems and minimize environmental degradation and nonpoint source (NPS) pollution. The proposed project will be implemented in five provinces and one municipality in the upper and middle reaches of the Yangtze River Basin, notably Yunnan, Sichuan, Guizhou, Chongqing, Hunan, and Hubei.</t>
    </r>
  </si>
  <si>
    <t>Non-point source pollution management</t>
  </si>
  <si>
    <r>
      <t>By mid-2024:
• At least 600 m</t>
    </r>
    <r>
      <rPr>
        <vertAlign val="superscript"/>
        <sz val="9"/>
        <rFont val="Arial"/>
        <family val="2"/>
      </rPr>
      <t>3</t>
    </r>
    <r>
      <rPr>
        <sz val="9"/>
        <rFont val="Arial"/>
        <family val="2"/>
      </rPr>
      <t xml:space="preserve"> farming waste collection facilities commissioned (2018 baseline: 0 m</t>
    </r>
    <r>
      <rPr>
        <vertAlign val="superscript"/>
        <sz val="9"/>
        <rFont val="Arial"/>
        <family val="2"/>
      </rPr>
      <t>3</t>
    </r>
    <r>
      <rPr>
        <sz val="9"/>
        <rFont val="Arial"/>
        <family val="2"/>
      </rPr>
      <t>).
• At least 21,400 m</t>
    </r>
    <r>
      <rPr>
        <vertAlign val="superscript"/>
        <sz val="9"/>
        <rFont val="Arial"/>
        <family val="2"/>
      </rPr>
      <t>3</t>
    </r>
    <r>
      <rPr>
        <sz val="9"/>
        <rFont val="Arial"/>
        <family val="2"/>
      </rPr>
      <t xml:space="preserve">  for animal and 20,308 m</t>
    </r>
    <r>
      <rPr>
        <vertAlign val="superscript"/>
        <sz val="9"/>
        <rFont val="Arial"/>
        <family val="2"/>
      </rPr>
      <t>3</t>
    </r>
    <r>
      <rPr>
        <sz val="9"/>
        <rFont val="Arial"/>
        <family val="2"/>
      </rPr>
      <t xml:space="preserve"> for household waste treatment facilities commissioned (2018 baseline: 0 m</t>
    </r>
    <r>
      <rPr>
        <vertAlign val="superscript"/>
        <sz val="9"/>
        <rFont val="Arial"/>
        <family val="2"/>
      </rPr>
      <t>3</t>
    </r>
    <r>
      <rPr>
        <sz val="9"/>
        <rFont val="Arial"/>
        <family val="2"/>
      </rPr>
      <t>).
• At least 31 sets of watershed pollution monitoring equipment commissioned (2018 baseline: 0).</t>
    </r>
  </si>
  <si>
    <t>https://www.adb.org/projects/52023-001/main#project-pds</t>
  </si>
  <si>
    <r>
      <t xml:space="preserve">China, People's Republic of: Henan Dengzhou Integrated River Restoration (3865/FY2019). </t>
    </r>
    <r>
      <rPr>
        <sz val="9"/>
        <rFont val="Arial"/>
        <family val="2"/>
      </rPr>
      <t>Implement integrated water resources management (IWRM) focusing on upstream downstream linkages and urban rural integration for the restoration of the Tuan River. Improve water security and environmental sustainability in Dengzhou City.</t>
    </r>
  </si>
  <si>
    <r>
      <t>By end of 2026:
• Water quality at the outlet of Dengzhou City’s Zhao River in Tuan River Basin meets Class III standard</t>
    </r>
    <r>
      <rPr>
        <vertAlign val="superscript"/>
        <sz val="9"/>
        <rFont val="Arial"/>
        <family val="2"/>
      </rPr>
      <t>f</t>
    </r>
    <r>
      <rPr>
        <sz val="9"/>
        <rFont val="Arial"/>
        <family val="2"/>
      </rPr>
      <t xml:space="preserve"> (2018 baseline: Class V).
By end of 2025:
• Wastewater treatment plants with 33,500 m</t>
    </r>
    <r>
      <rPr>
        <vertAlign val="superscript"/>
        <sz val="9"/>
        <rFont val="Arial"/>
        <family val="2"/>
      </rPr>
      <t>3</t>
    </r>
    <r>
      <rPr>
        <sz val="9"/>
        <rFont val="Arial"/>
        <family val="2"/>
      </rPr>
      <t>/day capacity and 25.82 km of wastewater collection networks constructed (2018 baseline: 0).
• Advanced dry and wet solid waste separation unit serving 20 t/day installed in Rangdong Township (2018 baseline: 0).</t>
    </r>
  </si>
  <si>
    <t>https://www.adb.org/projects/52026-001/main#project-pds</t>
  </si>
  <si>
    <r>
      <t xml:space="preserve">China, People's Republic of: Anhui Huangshan Xin'an River Ecological Protection and Green Development Project (3888/FY2019). </t>
    </r>
    <r>
      <rPr>
        <sz val="9"/>
        <rFont val="Arial"/>
        <family val="2"/>
      </rPr>
      <t>Improve the economic and environmental conditions in the upstream of Xin'an River.</t>
    </r>
  </si>
  <si>
    <r>
      <t>By 2028:
• 95% of urban population provided with access to wastewater treatment service (2019 baseline: 90%).
• Water quality at the Xin’an River interprovincial section meets the eco-compensation phosphorus index</t>
    </r>
    <r>
      <rPr>
        <vertAlign val="superscript"/>
        <sz val="9"/>
        <rFont val="Arial"/>
        <family val="2"/>
      </rPr>
      <t>g</t>
    </r>
    <r>
      <rPr>
        <sz val="9"/>
        <rFont val="Arial"/>
        <family val="2"/>
      </rPr>
      <t xml:space="preserve"> of &lt;=1 (2019 baseline: 1).
By 2026:
• 85 decentralized wastewater treatment systems with a minimum capacity of 2 m</t>
    </r>
    <r>
      <rPr>
        <vertAlign val="superscript"/>
        <sz val="9"/>
        <rFont val="Arial"/>
        <family val="2"/>
      </rPr>
      <t>3</t>
    </r>
    <r>
      <rPr>
        <sz val="9"/>
        <rFont val="Arial"/>
        <family val="2"/>
      </rPr>
      <t xml:space="preserve"> per day installed and 14,700 connections for rural households to the wastewater sewer systems installed (2019 baseline: 0).</t>
    </r>
  </si>
  <si>
    <t>https://www.adb.org/projects/51077-003/main#project-pds</t>
  </si>
  <si>
    <r>
      <t xml:space="preserve">Maldives: Greater Male Waste-to-Energy (WTE) Project (3954/FY2020). </t>
    </r>
    <r>
      <rPr>
        <sz val="9"/>
        <rFont val="Arial"/>
        <family val="2"/>
      </rPr>
      <t>Establish a sustainable regional solid waste management system for the Greater Male region and its neighboring outer islands by (i) developing treatment (proven WTE technology), recycling, and disposal infrastructure; (ii) strengthening institutional capacities for sustainable solid waste services delivery and environmental monitoring; and (iii) improving public awareness on WTE and reduce-reuse-recycle (3R).</t>
    </r>
  </si>
  <si>
    <t>Solid waste management</t>
  </si>
  <si>
    <r>
      <t>By 2027:
• At least 80% of combustible municipal and commercial solid waste in the project area treated, with residuals safely disposed or recycled (2020 baseline: 0).
• 500 tons per day WTE plant with 15-year O&amp;M contract, designed with disaster- and climate-resilient measures, established and operational (2020 baseline: 0).
• Landfill for safe disposal of WTE air pollution control residues and non-marketable bottom ashes, of at least 500,000 m</t>
    </r>
    <r>
      <rPr>
        <vertAlign val="superscript"/>
        <sz val="9"/>
        <rFont val="Arial"/>
        <family val="2"/>
      </rPr>
      <t>3</t>
    </r>
    <r>
      <rPr>
        <sz val="9"/>
        <rFont val="Arial"/>
        <family val="2"/>
      </rPr>
      <t xml:space="preserve"> capacity, with disaster- and climate-resilient measures operational (2020 baseline: 0).</t>
    </r>
  </si>
  <si>
    <t>https://www.adb.org/projects/49329-007/main#project-pds</t>
  </si>
  <si>
    <r>
      <t xml:space="preserve">Bangladesh: Khulna Sewerage System Development Project (3978-3979/FY2020). </t>
    </r>
    <r>
      <rPr>
        <sz val="9"/>
        <rFont val="Arial"/>
        <family val="2"/>
      </rPr>
      <t>Develop a new sewerage system in Khulna, covering commercial and densely populated areas with about 850,000 population by 2027.</t>
    </r>
  </si>
  <si>
    <r>
      <t>By 2028:
•  Service coverage of sewage collection and treatment through the centralized sewerage system reached 50% of households (about 120,000 households) in the urban area of Khulna city (2019 baseline: not applicable).
•  Service coverage of fecal sludge treatment plant increased to 15% of households (about 30,000 households) in the urban area of Khulna city (2019 baseline: 2% or about 4,000 households).
By 2027:
•  Two sewage treatment plants with combined capacity of 80,000 m</t>
    </r>
    <r>
      <rPr>
        <vertAlign val="superscript"/>
        <sz val="9"/>
        <rFont val="Arial"/>
        <family val="2"/>
      </rPr>
      <t>3</t>
    </r>
    <r>
      <rPr>
        <sz val="9"/>
        <rFont val="Arial"/>
        <family val="2"/>
      </rPr>
      <t>/day, partly run by 1.3-MW solar power system, with climate-resilient and gender-responsive features and compliant with national effluent standards, commissioned (2019 baseline: 0).
•  269-km sewer network with climate-resilient features constructed and connected to 27,000 properties, including free sewer connections to 100% of poor and vulnerable households (2019 baseline: 0).
•  Five sewage pumping stations and three manhole pumping stations commissioned (2019 baseline: 0).
• Fecal sludge treatment plant with 160 m</t>
    </r>
    <r>
      <rPr>
        <vertAlign val="superscript"/>
        <sz val="9"/>
        <rFont val="Arial"/>
        <family val="2"/>
      </rPr>
      <t>3</t>
    </r>
    <r>
      <rPr>
        <sz val="9"/>
        <rFont val="Arial"/>
        <family val="2"/>
      </rPr>
      <t>/day capacity commissioned (2019 baseline: 0).</t>
    </r>
  </si>
  <si>
    <t>https://www.adb.org/projects/54333-001/main#project-pds</t>
  </si>
  <si>
    <r>
      <t xml:space="preserve">Regional: Indorama Ventures Regional Blue Loan Project (4008/FY2020). </t>
    </r>
    <r>
      <rPr>
        <sz val="9"/>
        <rFont val="Arial"/>
        <family val="2"/>
      </rPr>
      <t>Support Indorama Ventures group, a global integrated polyethylene terephthalate (PET) manufacturer, for their expansion of PET recycling capacity in India, Indonesia, the Philippines, and Thailand. Promote a circular economy for recycled PET (rPET) with industry best practices in ADB's developing member countries.</t>
    </r>
  </si>
  <si>
    <t>• Quantity of plastic for recycling in India, Indonesia, the Philippines,
and Thailand increased; employment generated; and greenhouse gas
emissions avoided.
• Additional PET or sodium polystyrene sulfonate (SPS) resins or pellets produced from rPET in India, Indonesia, the Philippines, and Thailand.
• Direct employment in the funded recycling plants generated.
• Blue and green loan status achieved.</t>
  </si>
  <si>
    <t>https://www.adb.org/projects/53053-001/main#project-pds</t>
  </si>
  <si>
    <r>
      <t xml:space="preserve">China, People's Republic of: Henan Xichuan Integrated Ecological Protection and Environmental Improvement Project (4070/FY2021). </t>
    </r>
    <r>
      <rPr>
        <sz val="9"/>
        <rFont val="Arial"/>
        <family val="2"/>
      </rPr>
      <t>Promote environmental improvements and green development in ecologically sensitive rural areas by (i) building the capacity of the Xichuan County Government in environmental planning and management; (ii) promoting soil and water conservation through the use of high-level technology, including remote sensing, smart drip irrigation, and landscape-based rainfall runoff harvesting; and (iii) improving rural waste management and integrated urban-rural water supply systems.</t>
    </r>
  </si>
  <si>
    <r>
      <t>By end of 2028:
• Water quality improved (COD concentration is reduced by 20%) at the Xi River outlet (2020 baseline: 14.9 mg/L).
• 8,600 households in 25 rural villages connected to wastewater treatment (2020 baseline: 0).
By end of 2027:
• A total of 280 km sewer pipelines and 32 rural sewage treatment facilities with 3,077 m</t>
    </r>
    <r>
      <rPr>
        <vertAlign val="superscript"/>
        <sz val="9"/>
        <rFont val="Arial"/>
        <family val="2"/>
      </rPr>
      <t>3</t>
    </r>
    <r>
      <rPr>
        <sz val="9"/>
        <rFont val="Arial"/>
        <family val="2"/>
      </rPr>
      <t>/day capacity constructed, serving 380,000 people (2020 baseline: 0).
• Solid waste treatment facility of 100 tons/day capacity (30 tons/day kitchen waste, and 70 tons/day municipal sludge) constructed, serving 360,000 people (2020 baseline: 0).</t>
    </r>
  </si>
  <si>
    <t>https://www.adb.org/projects/49107-009/main</t>
  </si>
  <si>
    <r>
      <t xml:space="preserve">India: Integrated Urban Flood Management for the Chennai–Kosasthalaiyar Basin Project (4113/FY2021). </t>
    </r>
    <r>
      <rPr>
        <sz val="9"/>
        <rFont val="Arial"/>
        <family val="2"/>
      </rPr>
      <t>Strengthen climate and disaster resilience in the Chennai–Kosasthalaiyar River basin. It will reduce the exposure of 1.9 million people to seasonal flooding by (i) improving climate-resilient urban flood protection infrastructure, (ii) enhancing urban flood preparedness of the Greater Chennai Corporation (the civic body that governs the city of Chennai) and of the project communities, and (iii) establishing measures for sustaining the operation and maintenance of the stormwater drainage system in the Greater Chennai Corporation.</t>
    </r>
  </si>
  <si>
    <t>By 2027:
• 588 km of new stormwater drains constructed (2021 baseline: 0).
• 175 km of stormwater drains upgraded (2021 baseline: 0).
• 11 km stretches in four primary channels (Ambattur, Korattur, Kadappakkam, and Ariyallur) rehabilitated (2021 baseline: 0).
• One stormwater pumping station of 200 kW upgraded, and one new stormwater pumping station of 200 kW commissioned (2021 baseline: 0).
• 23,000 catchpits with rainwater harvesting structures constructed (2021 baseline: 0).</t>
  </si>
  <si>
    <t>https://www.adb.org/projects/51036-002/main</t>
  </si>
  <si>
    <r>
      <t xml:space="preserve">Pakistan: Khyber Pakhtunkhwa Cities Improvement Project (KPCIP) (4160/FY2021). </t>
    </r>
    <r>
      <rPr>
        <sz val="9"/>
        <rFont val="Arial"/>
        <family val="2"/>
      </rPr>
      <t xml:space="preserve">Improve the livability of five cities (Abbottabad, Kohat, Mardan, Mingora, and Peshawar) by (i) expanding physical investments in urban water, sewerage, solid waste disposal, and green infrastructure; (ii) providing institutional support to improve service delivery and the performance of municipal companies; and (iii) promoting gender-friendly municipal services through empowerment and capacity development. </t>
    </r>
  </si>
  <si>
    <r>
      <t>By 2027:
•  Cumulative sewage treatment capacity of 30,000 m</t>
    </r>
    <r>
      <rPr>
        <vertAlign val="superscript"/>
        <sz val="9"/>
        <rFont val="Arial"/>
        <family val="2"/>
      </rPr>
      <t>3</t>
    </r>
    <r>
      <rPr>
        <sz val="9"/>
        <rFont val="Arial"/>
        <family val="2"/>
      </rPr>
      <t xml:space="preserve"> daily achieved with construction of two new sewage treatment plants (2021 baseline: 0).
• 156 km of new sewerage pipes installed (2021 baseline: 0 km).
• Solid waste treatment capacity of at least 2,000 tons daily achieved with modern solid waste management facilities constructions (2021 baseline: 0 facilities).</t>
    </r>
  </si>
  <si>
    <t>https://www.adb.org/projects/53049-001/main</t>
  </si>
  <si>
    <r>
      <t xml:space="preserve">China, People's Republic of: Jiangxi Ganzhou Rural Vitalization and Comprehensive Environment Improvement (4136/FY2021). </t>
    </r>
    <r>
      <rPr>
        <sz val="9"/>
        <rFont val="Arial"/>
        <family val="2"/>
      </rPr>
      <t>Advance rural vitalization and ecological protection in Ganzhou Municipality in Jiangxi Province by (i) enhancing the regional and local ecological and environmental management capacities, (ii) promoting rural transformation and the region’s transition to green development, (iii) developing the rural environmental infrastructure to address degradation from economic development, and (iv) improving ecosystem protection of the area to improve livability.</t>
    </r>
  </si>
  <si>
    <t>By June 2029:
• 187,956 people benefit from new or improved sewage, sanitation, and solid waste management services (2021 baseline: 0).
By 2028:
• 15 new rural wastewater systems in towns installed (2021 baseline: 0).
• 100 km of ecological river embankment facilities constructed or rehabilitated (2021 baseline: 0).</t>
  </si>
  <si>
    <t>https://www.adb.org/projects/53051-001/main</t>
  </si>
  <si>
    <r>
      <t xml:space="preserve">China, People's Republic of: Fujian Xianyou Mulan River Basin Integrated Ecological Improvement and Environmental Management Project (4204/FY2022). </t>
    </r>
    <r>
      <rPr>
        <sz val="9"/>
        <rFont val="Arial"/>
        <family val="2"/>
      </rPr>
      <t>Develop an integrated solution to flood control, ecological restoration, and water quality improvement of Mulan River, taking into consideration climate change and environmental management to contribute to the achievement of the government's goal of fostering green, sustainable, resilient, and inclusive growth for rural development.</t>
    </r>
  </si>
  <si>
    <t>By 2029:
• At least 1,179,000 people (48% women and 20% low-income) benefited from strengthened environmental protection, climate resilience, and environmental awareness-raising (2021 baseline: 0).
• Pollutants (chemical oxygen demand, suspended solids, total nitrogen, ammonia nitrogen, total phosphorus) in Mulan River reduced by at least 10% (2021 baseline: 100%).
• Domestic sewage collection facilities for at least 39,000 urban households (including 120,000 people, of which 57,600 are women) established and connected to public sewer network in Xianyou County (2021 baseline: 0).
• Domestic sewage collection facilities for at least 22,000 households (including 72,000 people, of which 35,000 are women) established and connected to public sewer network in Fengting Town (2021 baseline: 0).</t>
  </si>
  <si>
    <t>https://www.adb.org/projects/53261-001/main</t>
  </si>
  <si>
    <r>
      <t xml:space="preserve">Cambodia: Sustainable Coastal and Marine Fisheries (4270/FY2022). </t>
    </r>
    <r>
      <rPr>
        <sz val="9"/>
        <rFont val="Arial"/>
        <family val="2"/>
      </rPr>
      <t>Increase the climate resilience and sustainability of coastal and marine fisheries in Cambodia, targeting the four coastal provinces of Cambodia (Kampot, Kep, Koh Kong, and Preah Sihanouk) to reverse the sharp decline in fisheries, promote sustainable mariculture, and enhance fish landing sites to improve seafood safety.</t>
    </r>
  </si>
  <si>
    <t>Ecosystem and natural resources
management</t>
  </si>
  <si>
    <t>Ecosystem management and natural resources restoration / Sustainable fisheries management</t>
  </si>
  <si>
    <t xml:space="preserve">By 2030:
• Nearshore catch per unit effort increased (i) by 40% for small vessels (2022 baseline: small vessels 1.6 kg/hr); and (ii) by 30% for small–medium trawlers (2022 baseline: 37.0 kg/hr).
• Rate of loss of mangrove area converted reduced to 0% per year (2022 baseline: 3% per year).
• Fish biomass increased by 30%.
By 2029:
• 7,800 additional fishery productivity enhancing structures deployed (2022 baseline: 240).
• Fortnightly surveys for 27 landing sites conducted for 3 years (2022 baseline: 0); 30 research trawls completed (2022 baseline: 0); and 24 applied research grants provided, with at least 10 awarded to women (2022 baseline: 0).
• Water quality monitoring, algal bloom monitoring, and bio-toxicity early warning systems established and made operational (2022 baseline: 0).
</t>
  </si>
  <si>
    <t>https://www.adb.org/projects/56207-001/main</t>
  </si>
  <si>
    <r>
      <t xml:space="preserve">Indonesia: Blue Loan to Alba Recycling (4317/FY2023). </t>
    </r>
    <r>
      <rPr>
        <sz val="9"/>
        <rFont val="Arial"/>
        <family val="2"/>
      </rPr>
      <t>Support the development, construction, and operation of a polyethylene terephthalate (PET) recycling facility in Central Java.</t>
    </r>
  </si>
  <si>
    <t xml:space="preserve">• Capacity for the production of recycled PET flakes and pellets expanded in Indonesia.
•  Local employment generated and gender equality enhanced.
•  Local economy supported and gender equality enhanced. </t>
  </si>
  <si>
    <t>https://www.adb.org/projects/57074-001/main</t>
  </si>
  <si>
    <r>
      <t xml:space="preserve">Indonesia: Integrated Fishing Ports and International Fish Markets, Phase 2 - Preparation Project (6052/FY2023). </t>
    </r>
    <r>
      <rPr>
        <sz val="9"/>
        <rFont val="Arial"/>
        <family val="2"/>
      </rPr>
      <t>Assist the Government of Indonesia
in advancing preparation of the ensuing Integrated Fishing Ports and International Fish Markets Phase 2 Project through the preparation of master plans, feasibility studies, engineering designs, environmental and social safeguards documents, and bidding documents. Procurement assistance  and capacity building will also be provided.</t>
    </r>
  </si>
  <si>
    <t>•  Master plans and detailed feasibility studies prepared for the selected fishing ports, considering best practices in climate-resilient and environmentally sustainable infrastructure, and gender and social inclusion.
•  Environmental and social safeguard documents prepared as per ADB and government requirements.
•  Training program delivered to strengthen the capacity of institutions in implementing and managing port infrastructure and services. This will promote participation of women and people with disabilities.</t>
  </si>
  <si>
    <t>https://www.adb.org/projects/56286-001/main</t>
  </si>
  <si>
    <r>
      <t xml:space="preserve">India: Swachh Bharat Mission 2.0—Comprehensive Municipal Waste Management Project in Indian Cities (4431/FY2023). </t>
    </r>
    <r>
      <rPr>
        <sz val="9"/>
        <rFont val="Arial"/>
        <family val="2"/>
      </rPr>
      <t>Enhance sanitation and solid waste management infrastructure, improve access and service delivery, and bolster the enabling environment for sustainable waste management.</t>
    </r>
  </si>
  <si>
    <t xml:space="preserve">• Infrastructure for waste segregation at source planned or upgraded.
• Door-to-door waste collection, and waste management (such as material recovery facilities, transfer stations, composting plants, bio-methanation plants, refuse-derived fuel processing facilities, plastic waste processing facilities, and managed landfills) carried out.
• Mechanized sweeping equipment procured and processing facilities for construction and demolition waste set up.
• Public or communal toilets and urinals in selected open-defecation “hot spots” established. 
</t>
  </si>
  <si>
    <t>https://www.adb.org/projects/54428-001/main</t>
  </si>
  <si>
    <r>
      <t xml:space="preserve">Indonesia : Citywide Inclusive Sanitation Project (4434/FY2024): </t>
    </r>
    <r>
      <rPr>
        <sz val="9"/>
        <rFont val="Arial"/>
        <family val="2"/>
      </rPr>
      <t>Expand access to climate-resilient, adequate, and safely managed sanitation services in the cities of Mataram, Pontianak, and Semarang.</t>
    </r>
  </si>
  <si>
    <t xml:space="preserve">By 2030: 
• At least 2.5 million people have access to adequate, safely managed, and resilient sanitation services (2023 baseline: NA). 
By 2029:
• Four waster water treament plants with cotreatment of fecal sludge and a combined capacity of about 57,000 m3 per day constructed and operational in accordance with applicable national standards and climate resilience criteria (2023 baseline: 0).  
•  City-level information and disaster management systems strengthened, 
able to include gender responsive early warning system, integrated with the newly constructed sanitation facilities (2023 baseline: NA). 
•  At least 200 km of climate_x0002_resilient sewer networks constructed (2023 baseline: 0). </t>
  </si>
  <si>
    <t>https://www.adb.org/projects/55252-001/main</t>
  </si>
  <si>
    <r>
      <t xml:space="preserve">India: Maharashtra Sustainable Climate-Resilient Coastal Protection and Management Project (4502/Y2024): </t>
    </r>
    <r>
      <rPr>
        <sz val="9"/>
        <rFont val="Arial"/>
        <family val="2"/>
      </rPr>
      <t>Provide coastal and riverbank protection to increase resilience of local communities and natural ecosystems in the state of Maharashtra.</t>
    </r>
  </si>
  <si>
    <t>By 2031: 
• 100 hectares of land and/or coastal ecosystems protected from erosion damage and from 1-in-10-year flood event (2024 baseline: 0).
• 300 people protected from 1-in-10-year flood risk taking into account climate change projections, of which 150 are women (2024 baseline: 0). 
• Integrated climate-resilient, gender-responsive, and socially inclusive SMPs utilized by all coastal districts (2024 baseline: 0).
By 2030: 
• 200 meters of offshore reef, at least 50,000 m3 of sand nourishment, and 1.3 km of riverbank protection implemented (2024 baseline: 0 km).
•  At least 20 km of beaches and dunes protected using nature-based solutions (2024 baseline: 0). 
• CMIS upgraded with latest data for coastal monitoring (2024 baseline: Not upgraded).</t>
  </si>
  <si>
    <t>Total eligibility for blue bonds</t>
  </si>
  <si>
    <t>ADB = Asian Development Bank, COD = chemical oxygen demand, FY = fiscal year, kg/hr = kilogram per hour, km = kilometer, kw = kilowatt, mg = milligram, mg/L = milligram/liter, MW = megawatt, m3 = cubic meter, NA = not applicable, O&amp;M = operations and maintenance, OP = operational priority, WTE = waste-to-energy.</t>
  </si>
  <si>
    <r>
      <rPr>
        <vertAlign val="superscript"/>
        <sz val="10"/>
        <rFont val="Arial"/>
        <family val="2"/>
      </rPr>
      <t>a</t>
    </r>
    <r>
      <rPr>
        <sz val="10"/>
        <rFont val="Arial"/>
        <family val="2"/>
      </rPr>
      <t xml:space="preserve">  Expected impacts or results are based on ex ante estimates.</t>
    </r>
  </si>
  <si>
    <r>
      <rPr>
        <vertAlign val="superscript"/>
        <sz val="10"/>
        <rFont val="Arial"/>
        <family val="2"/>
      </rPr>
      <t>b</t>
    </r>
    <r>
      <rPr>
        <sz val="10"/>
        <rFont val="Arial"/>
        <family val="2"/>
      </rPr>
      <t xml:space="preserve">  This is the share of the total project cost that is financed by ADB and funded by regular ordinary capital resources. </t>
    </r>
  </si>
  <si>
    <r>
      <rPr>
        <vertAlign val="superscript"/>
        <sz val="10"/>
        <rFont val="Arial"/>
        <family val="2"/>
      </rPr>
      <t>c</t>
    </r>
    <r>
      <rPr>
        <sz val="10"/>
        <rFont val="Arial"/>
        <family val="2"/>
      </rPr>
      <t xml:space="preserve">  This is the amount eligible for blue bond funding on commitment date.</t>
    </r>
  </si>
  <si>
    <r>
      <rPr>
        <vertAlign val="superscript"/>
        <sz val="10"/>
        <rFont val="Arial"/>
        <family val="2"/>
      </rPr>
      <t>d</t>
    </r>
    <r>
      <rPr>
        <sz val="10"/>
        <rFont val="Arial"/>
        <family val="2"/>
      </rPr>
      <t xml:space="preserve">  This represents the amount of blue bond proceeds that has been allocated to disbursements to the project. A zero ("0") entry means no disbursements as of 31 December 2024.</t>
    </r>
  </si>
  <si>
    <r>
      <rPr>
        <vertAlign val="superscript"/>
        <sz val="10"/>
        <rFont val="Arial"/>
        <family val="2"/>
      </rPr>
      <t>e</t>
    </r>
    <r>
      <rPr>
        <sz val="10"/>
        <rFont val="Arial"/>
        <family val="2"/>
      </rPr>
      <t xml:space="preserve">  This represents the amount of reflows. A zero ("0") entry means no reflows as of 31 December 2024.</t>
    </r>
  </si>
  <si>
    <r>
      <rPr>
        <vertAlign val="superscript"/>
        <sz val="10"/>
        <rFont val="Arial"/>
        <family val="2"/>
      </rPr>
      <t>f</t>
    </r>
    <r>
      <rPr>
        <sz val="10"/>
        <rFont val="Arial"/>
        <family val="2"/>
      </rPr>
      <t xml:space="preserve"> According to the GB 3838-2002 environmental quality standards for surface water in the People’s Republic of China, water rated Class III is suitable for drinking and swimming, Class IV for general industrial and recreational use, and Class V for agriculture and landscaping. Class V+ means that the water is unsuitable for any purpose. </t>
    </r>
  </si>
  <si>
    <r>
      <rPr>
        <vertAlign val="superscript"/>
        <sz val="10"/>
        <rFont val="Arial"/>
        <family val="2"/>
      </rPr>
      <t>g</t>
    </r>
    <r>
      <rPr>
        <sz val="10"/>
        <rFont val="Arial"/>
        <family val="2"/>
      </rPr>
      <t xml:space="preserve"> Under the eco-compensation scheme between Anhui and Zhejiang provinces, the central government and the two provincial governments set up an eco-compensation fund, with water quality subjected to periodic assessment at the interprovincial section.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</si>
</sst>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
    <numFmt numFmtId="167" formatCode="&quot;$&quot;#,##0"/>
    <numFmt numFmtId="168" formatCode="0.0"/>
    <numFmt numFmtId="169" formatCode="#,##0.00000000000"/>
    <numFmt numFmtId="170" formatCode="#,##0.000000"/>
  </numFmts>
  <fonts count="67">
    <font>
      <sz val="10"/>
      <name val="Arial"/>
    </font>
    <font>
      <sz val="11"/>
      <color theme="1"/>
      <name val="Calibri"/>
      <family val="2"/>
      <scheme val="minor"/>
    </font>
    <font>
      <sz val="10"/>
      <name val="Arial"/>
      <family val="2"/>
    </font>
    <font>
      <b/>
      <sz val="12"/>
      <color rgb="FFFFFFFF"/>
      <name val="Arial"/>
      <family val="2"/>
    </font>
    <font>
      <sz val="12"/>
      <color rgb="FF333333"/>
      <name val="Arial"/>
      <family val="2"/>
    </font>
    <font>
      <b/>
      <sz val="16"/>
      <name val="Arial"/>
      <family val="2"/>
    </font>
    <font>
      <b/>
      <sz val="12"/>
      <color theme="0"/>
      <name val="Arial"/>
      <family val="2"/>
    </font>
    <font>
      <b/>
      <sz val="9"/>
      <name val="Calibri"/>
      <family val="2"/>
    </font>
    <font>
      <sz val="9"/>
      <name val="Calibri"/>
      <family val="2"/>
      <scheme val="minor"/>
    </font>
    <font>
      <sz val="10"/>
      <name val="Calibri"/>
      <family val="2"/>
      <scheme val="minor"/>
    </font>
    <font>
      <sz val="14"/>
      <name val="Calibri"/>
      <family val="2"/>
    </font>
    <font>
      <b/>
      <sz val="12"/>
      <name val="Arial"/>
      <family val="2"/>
    </font>
    <font>
      <sz val="12"/>
      <name val="Arial"/>
      <family val="2"/>
    </font>
    <font>
      <b/>
      <sz val="10"/>
      <name val="Arial"/>
      <family val="2"/>
    </font>
    <font>
      <u/>
      <sz val="10"/>
      <color theme="10"/>
      <name val="Arial"/>
      <family val="2"/>
    </font>
    <font>
      <b/>
      <vertAlign val="superscript"/>
      <sz val="12"/>
      <color theme="0"/>
      <name val="Arial"/>
      <family val="2"/>
    </font>
    <font>
      <b/>
      <vertAlign val="superscript"/>
      <sz val="12"/>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sz val="10"/>
      <color theme="3" tint="0.24994659260841701"/>
      <name val="Calibri"/>
      <family val="2"/>
      <scheme val="minor"/>
    </font>
    <font>
      <sz val="10"/>
      <color theme="4"/>
      <name val="Cambria"/>
      <family val="2"/>
      <scheme val="major"/>
    </font>
    <font>
      <sz val="13"/>
      <color theme="3" tint="0.24994659260841701"/>
      <name val="Cambria"/>
      <family val="2"/>
      <scheme val="major"/>
    </font>
    <font>
      <sz val="24"/>
      <color theme="3" tint="0.24994659260841701"/>
      <name val="Calibri"/>
      <family val="2"/>
      <scheme val="minor"/>
    </font>
    <font>
      <sz val="20"/>
      <color theme="0"/>
      <name val="Cambria"/>
      <family val="2"/>
      <scheme val="major"/>
    </font>
    <font>
      <b/>
      <sz val="9"/>
      <name val="Arial"/>
      <family val="2"/>
    </font>
    <font>
      <sz val="9"/>
      <name val="Arial"/>
      <family val="2"/>
    </font>
    <font>
      <sz val="9"/>
      <color theme="1"/>
      <name val="Arial"/>
      <family val="2"/>
    </font>
    <font>
      <sz val="9"/>
      <color rgb="FF333333"/>
      <name val="Arial"/>
      <family val="2"/>
    </font>
    <font>
      <u/>
      <sz val="9"/>
      <color theme="10"/>
      <name val="Arial"/>
      <family val="2"/>
    </font>
    <font>
      <vertAlign val="superscript"/>
      <sz val="10"/>
      <name val="Arial"/>
      <family val="2"/>
    </font>
    <font>
      <vertAlign val="subscript"/>
      <sz val="9"/>
      <name val="Arial"/>
      <family val="2"/>
    </font>
    <font>
      <vertAlign val="superscript"/>
      <sz val="9"/>
      <name val="Arial"/>
      <family val="2"/>
    </font>
    <font>
      <b/>
      <sz val="11"/>
      <name val="Calibri"/>
      <family val="2"/>
      <scheme val="minor"/>
    </font>
    <font>
      <sz val="16"/>
      <name val="Arial"/>
      <family val="2"/>
    </font>
    <font>
      <b/>
      <vertAlign val="subscript"/>
      <sz val="12"/>
      <name val="Arial"/>
      <family val="2"/>
    </font>
    <font>
      <sz val="9"/>
      <name val="Calibri"/>
      <family val="2"/>
    </font>
    <font>
      <sz val="18"/>
      <name val="Arial"/>
      <family val="2"/>
    </font>
    <font>
      <b/>
      <sz val="18"/>
      <name val="Arial"/>
      <family val="2"/>
    </font>
    <font>
      <sz val="20"/>
      <name val="Arial"/>
      <family val="2"/>
    </font>
    <font>
      <b/>
      <sz val="20"/>
      <name val="Arial"/>
      <family val="2"/>
    </font>
    <font>
      <sz val="9"/>
      <color theme="1"/>
      <name val="Calibri"/>
      <family val="2"/>
    </font>
    <font>
      <i/>
      <sz val="9"/>
      <name val="Arial"/>
      <family val="2"/>
    </font>
    <font>
      <i/>
      <sz val="10"/>
      <name val="Arial"/>
      <family val="2"/>
    </font>
    <font>
      <sz val="11"/>
      <name val="Arial"/>
      <family val="2"/>
    </font>
    <font>
      <vertAlign val="subscript"/>
      <sz val="9"/>
      <color theme="1"/>
      <name val="Arial"/>
      <family val="2"/>
    </font>
    <font>
      <strike/>
      <sz val="9"/>
      <name val="Arial"/>
      <family val="2"/>
    </font>
    <font>
      <i/>
      <sz val="9"/>
      <color theme="1"/>
      <name val="Arial"/>
      <family val="2"/>
    </font>
    <font>
      <sz val="9"/>
      <color rgb="FFFF0000"/>
      <name val="Arial"/>
      <family val="2"/>
    </font>
    <font>
      <b/>
      <sz val="9"/>
      <color rgb="FF000000"/>
      <name val="Arial"/>
      <family val="2"/>
    </font>
    <font>
      <sz val="9"/>
      <color rgb="FF000000"/>
      <name val="Arial"/>
      <family val="2"/>
    </font>
    <font>
      <vertAlign val="subscript"/>
      <sz val="10"/>
      <name val="Arial"/>
      <family val="2"/>
    </font>
  </fonts>
  <fills count="37">
    <fill>
      <patternFill patternType="none"/>
    </fill>
    <fill>
      <patternFill patternType="gray125"/>
    </fill>
    <fill>
      <patternFill patternType="solid">
        <fgColor rgb="FF33CC3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48118533890809E-2"/>
        <bgColor indexed="64"/>
      </patternFill>
    </fill>
    <fill>
      <patternFill patternType="solid">
        <fgColor theme="3" tint="9.9948118533890809E-2"/>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2499465926084170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65">
    <xf numFmtId="0" fontId="0" fillId="0" borderId="0"/>
    <xf numFmtId="164" fontId="2" fillId="0" borderId="0" applyFont="0" applyFill="0" applyBorder="0" applyAlignment="0" applyProtection="0"/>
    <xf numFmtId="0" fontId="14" fillId="0" borderId="0" applyNumberFormat="0" applyFill="0" applyBorder="0" applyAlignment="0" applyProtection="0"/>
    <xf numFmtId="0" fontId="2" fillId="0" borderId="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4" fillId="6" borderId="5" applyNumberFormat="0" applyAlignment="0" applyProtection="0"/>
    <xf numFmtId="0" fontId="25" fillId="7" borderId="6" applyNumberFormat="0" applyAlignment="0" applyProtection="0"/>
    <xf numFmtId="0" fontId="26" fillId="7" borderId="5" applyNumberFormat="0" applyAlignment="0" applyProtection="0"/>
    <xf numFmtId="0" fontId="27" fillId="0" borderId="7" applyNumberFormat="0" applyFill="0" applyAlignment="0" applyProtection="0"/>
    <xf numFmtId="0" fontId="28" fillId="8" borderId="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0" applyNumberFormat="0" applyFill="0" applyAlignment="0" applyProtection="0"/>
    <xf numFmtId="0" fontId="3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4" fontId="1" fillId="0" borderId="0" applyFont="0" applyFill="0" applyBorder="0" applyAlignment="0" applyProtection="0"/>
    <xf numFmtId="0" fontId="33" fillId="0" borderId="0" applyNumberFormat="0" applyFill="0" applyBorder="0" applyAlignment="0" applyProtection="0"/>
    <xf numFmtId="0" fontId="34" fillId="5" borderId="0" applyNumberFormat="0" applyBorder="0" applyAlignment="0" applyProtection="0"/>
    <xf numFmtId="0" fontId="1" fillId="9" borderId="9" applyNumberFormat="0" applyFont="0" applyAlignment="0" applyProtection="0"/>
    <xf numFmtId="0" fontId="32" fillId="13" borderId="0" applyNumberFormat="0" applyBorder="0" applyAlignment="0" applyProtection="0"/>
    <xf numFmtId="0" fontId="32" fillId="17"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35" fillId="34" borderId="0"/>
    <xf numFmtId="0" fontId="36" fillId="34" borderId="11" applyNumberFormat="0" applyAlignment="0" applyProtection="0"/>
    <xf numFmtId="0" fontId="37" fillId="34" borderId="0" applyNumberFormat="0" applyProtection="0">
      <alignment horizontal="left"/>
    </xf>
    <xf numFmtId="167" fontId="38" fillId="34" borderId="0" applyAlignment="0" applyProtection="0"/>
    <xf numFmtId="0" fontId="39" fillId="35" borderId="0" applyNumberFormat="0" applyBorder="0" applyProtection="0">
      <alignment horizontal="left" vertical="center"/>
    </xf>
    <xf numFmtId="9" fontId="1" fillId="0" borderId="0" applyFont="0" applyFill="0" applyBorder="0" applyAlignment="0" applyProtection="0"/>
    <xf numFmtId="0" fontId="2" fillId="0" borderId="0"/>
    <xf numFmtId="0" fontId="17" fillId="0" borderId="0" applyNumberFormat="0" applyFill="0" applyBorder="0" applyAlignment="0" applyProtection="0"/>
    <xf numFmtId="0" fontId="23"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cellStyleXfs>
  <cellXfs count="163">
    <xf numFmtId="0" fontId="0" fillId="0" borderId="0" xfId="0"/>
    <xf numFmtId="0" fontId="0" fillId="0" borderId="0" xfId="0" applyAlignment="1">
      <alignment horizontal="left"/>
    </xf>
    <xf numFmtId="0" fontId="0" fillId="0" borderId="0" xfId="0" applyAlignment="1">
      <alignment horizontal="center"/>
    </xf>
    <xf numFmtId="0" fontId="49" fillId="0" borderId="0" xfId="0" applyFont="1"/>
    <xf numFmtId="0" fontId="52" fillId="0" borderId="0" xfId="0" applyFont="1"/>
    <xf numFmtId="0" fontId="53" fillId="0" borderId="0" xfId="0" applyFont="1" applyAlignment="1">
      <alignment horizontal="left"/>
    </xf>
    <xf numFmtId="0" fontId="54" fillId="0" borderId="0" xfId="0" applyFont="1"/>
    <xf numFmtId="0" fontId="55" fillId="0" borderId="0" xfId="0" applyFont="1" applyAlignment="1">
      <alignment horizontal="left"/>
    </xf>
    <xf numFmtId="0" fontId="6" fillId="2" borderId="1" xfId="0" applyFont="1" applyFill="1" applyBorder="1" applyAlignment="1">
      <alignment wrapText="1"/>
    </xf>
    <xf numFmtId="0" fontId="3" fillId="2" borderId="1" xfId="0" applyFont="1" applyFill="1" applyBorder="1" applyAlignment="1">
      <alignment horizontal="center" wrapText="1"/>
    </xf>
    <xf numFmtId="0" fontId="6" fillId="2" borderId="1" xfId="0" applyFont="1" applyFill="1" applyBorder="1" applyAlignment="1">
      <alignment horizontal="center" wrapText="1"/>
    </xf>
    <xf numFmtId="0" fontId="11" fillId="2" borderId="1" xfId="0" applyFont="1" applyFill="1" applyBorder="1" applyAlignment="1">
      <alignment horizontal="center" wrapText="1"/>
    </xf>
    <xf numFmtId="0" fontId="6" fillId="2" borderId="1" xfId="0" applyFont="1" applyFill="1" applyBorder="1" applyAlignment="1">
      <alignment horizontal="left" wrapText="1"/>
    </xf>
    <xf numFmtId="4" fontId="0" fillId="0" borderId="0" xfId="0" applyNumberFormat="1" applyAlignment="1">
      <alignment horizontal="center"/>
    </xf>
    <xf numFmtId="0" fontId="59" fillId="0" borderId="0" xfId="0" applyFont="1" applyAlignment="1">
      <alignment vertical="center"/>
    </xf>
    <xf numFmtId="4" fontId="41" fillId="0" borderId="1" xfId="1" applyNumberFormat="1" applyFont="1" applyFill="1" applyBorder="1" applyAlignment="1">
      <alignment horizontal="right" vertical="top" indent="3"/>
    </xf>
    <xf numFmtId="0" fontId="6" fillId="2" borderId="12" xfId="0" applyFont="1" applyFill="1" applyBorder="1" applyAlignment="1">
      <alignment horizontal="center" wrapText="1"/>
    </xf>
    <xf numFmtId="0" fontId="44" fillId="0" borderId="1" xfId="2" applyFont="1" applyFill="1" applyBorder="1" applyAlignment="1">
      <alignment horizontal="left" vertical="top" wrapText="1"/>
    </xf>
    <xf numFmtId="10" fontId="41" fillId="0" borderId="1" xfId="1" applyNumberFormat="1" applyFont="1" applyFill="1" applyBorder="1" applyAlignment="1">
      <alignment horizontal="center" vertical="top" wrapText="1"/>
    </xf>
    <xf numFmtId="4" fontId="43" fillId="0" borderId="1" xfId="1" applyNumberFormat="1" applyFont="1" applyFill="1" applyBorder="1" applyAlignment="1">
      <alignment horizontal="right" vertical="top" wrapText="1" indent="3"/>
    </xf>
    <xf numFmtId="0" fontId="14" fillId="0" borderId="1" xfId="2" applyFill="1" applyBorder="1" applyAlignment="1">
      <alignment horizontal="left" vertical="top" wrapText="1"/>
    </xf>
    <xf numFmtId="0" fontId="44" fillId="0" borderId="1" xfId="2" applyFont="1" applyFill="1" applyBorder="1" applyAlignment="1">
      <alignment vertical="top" wrapText="1"/>
    </xf>
    <xf numFmtId="0" fontId="14" fillId="0" borderId="1" xfId="2" applyFill="1" applyBorder="1" applyAlignment="1">
      <alignment vertical="top" wrapText="1"/>
    </xf>
    <xf numFmtId="0" fontId="41" fillId="0" borderId="1" xfId="1" applyNumberFormat="1" applyFont="1" applyFill="1" applyBorder="1" applyAlignment="1">
      <alignment horizontal="left" vertical="top" wrapText="1" indent="1"/>
    </xf>
    <xf numFmtId="4" fontId="41" fillId="0" borderId="1" xfId="1" applyNumberFormat="1" applyFont="1" applyFill="1" applyBorder="1" applyAlignment="1">
      <alignment horizontal="center" vertical="top" wrapText="1"/>
    </xf>
    <xf numFmtId="4" fontId="41" fillId="0" borderId="1" xfId="1" quotePrefix="1" applyNumberFormat="1" applyFont="1" applyFill="1" applyBorder="1" applyAlignment="1">
      <alignment horizontal="center" vertical="top" wrapText="1"/>
    </xf>
    <xf numFmtId="10" fontId="43" fillId="0" borderId="1" xfId="1" applyNumberFormat="1" applyFont="1" applyFill="1" applyBorder="1" applyAlignment="1">
      <alignment horizontal="center" vertical="top" wrapText="1"/>
    </xf>
    <xf numFmtId="4" fontId="41" fillId="0" borderId="1" xfId="1" applyNumberFormat="1" applyFont="1" applyFill="1" applyBorder="1" applyAlignment="1">
      <alignment horizontal="right" vertical="top" wrapText="1" indent="3"/>
    </xf>
    <xf numFmtId="0" fontId="14" fillId="0" borderId="0" xfId="2" applyFill="1" applyBorder="1" applyAlignment="1">
      <alignment horizontal="left" vertical="top" wrapText="1"/>
    </xf>
    <xf numFmtId="10" fontId="43" fillId="0" borderId="0" xfId="1" applyNumberFormat="1" applyFont="1" applyFill="1" applyBorder="1" applyAlignment="1">
      <alignment horizontal="center" vertical="top" wrapText="1"/>
    </xf>
    <xf numFmtId="4" fontId="41" fillId="0" borderId="0" xfId="1" applyNumberFormat="1" applyFont="1" applyFill="1" applyBorder="1" applyAlignment="1">
      <alignment horizontal="center" vertical="top" wrapText="1"/>
    </xf>
    <xf numFmtId="10" fontId="41" fillId="0" borderId="0" xfId="1" applyNumberFormat="1" applyFont="1" applyFill="1" applyBorder="1" applyAlignment="1">
      <alignment horizontal="center" vertical="top" wrapText="1"/>
    </xf>
    <xf numFmtId="4" fontId="43" fillId="0" borderId="0" xfId="1" applyNumberFormat="1" applyFont="1" applyFill="1" applyBorder="1" applyAlignment="1">
      <alignment horizontal="right" vertical="top" wrapText="1" indent="3"/>
    </xf>
    <xf numFmtId="165" fontId="41" fillId="0" borderId="1" xfId="1" applyNumberFormat="1" applyFont="1" applyFill="1" applyBorder="1" applyAlignment="1">
      <alignment horizontal="center" vertical="top" wrapText="1"/>
    </xf>
    <xf numFmtId="0" fontId="52" fillId="0" borderId="0" xfId="0" applyFont="1" applyAlignment="1">
      <alignment horizontal="center"/>
    </xf>
    <xf numFmtId="4" fontId="43" fillId="0" borderId="1" xfId="1" applyNumberFormat="1" applyFont="1" applyFill="1" applyBorder="1" applyAlignment="1">
      <alignment horizontal="center" vertical="top" wrapText="1"/>
    </xf>
    <xf numFmtId="4" fontId="42" fillId="0" borderId="1" xfId="1" applyNumberFormat="1" applyFont="1" applyFill="1" applyBorder="1" applyAlignment="1">
      <alignment horizontal="center" vertical="top" wrapText="1"/>
    </xf>
    <xf numFmtId="4" fontId="43" fillId="0" borderId="0" xfId="1" applyNumberFormat="1" applyFont="1" applyFill="1" applyBorder="1" applyAlignment="1">
      <alignment horizontal="center" vertical="top" wrapText="1"/>
    </xf>
    <xf numFmtId="166" fontId="41" fillId="0" borderId="1" xfId="1" applyNumberFormat="1" applyFont="1" applyFill="1" applyBorder="1" applyAlignment="1">
      <alignment horizontal="center" vertical="top" wrapText="1"/>
    </xf>
    <xf numFmtId="166" fontId="43" fillId="0" borderId="1" xfId="1" applyNumberFormat="1" applyFont="1" applyFill="1" applyBorder="1" applyAlignment="1">
      <alignment horizontal="center" vertical="top" wrapText="1"/>
    </xf>
    <xf numFmtId="165" fontId="42" fillId="0" borderId="1" xfId="1" quotePrefix="1" applyNumberFormat="1" applyFont="1" applyFill="1" applyBorder="1" applyAlignment="1">
      <alignment horizontal="center" vertical="top" wrapText="1"/>
    </xf>
    <xf numFmtId="166" fontId="43" fillId="0" borderId="0" xfId="1" applyNumberFormat="1" applyFont="1" applyFill="1" applyBorder="1" applyAlignment="1">
      <alignment horizontal="center" vertical="top" wrapText="1"/>
    </xf>
    <xf numFmtId="165" fontId="42" fillId="0" borderId="0" xfId="1" quotePrefix="1" applyNumberFormat="1" applyFont="1" applyFill="1" applyBorder="1" applyAlignment="1">
      <alignment horizontal="center" vertical="top" wrapText="1"/>
    </xf>
    <xf numFmtId="164" fontId="4" fillId="0" borderId="1" xfId="1" applyFont="1" applyFill="1" applyBorder="1" applyAlignment="1">
      <alignment horizontal="center" vertical="top" wrapText="1"/>
    </xf>
    <xf numFmtId="164" fontId="4" fillId="0" borderId="0" xfId="1" applyFont="1" applyFill="1" applyBorder="1" applyAlignment="1">
      <alignment horizontal="center" vertical="top" wrapText="1"/>
    </xf>
    <xf numFmtId="166" fontId="0" fillId="0" borderId="0" xfId="49" applyNumberFormat="1" applyFont="1"/>
    <xf numFmtId="164" fontId="0" fillId="0" borderId="0" xfId="1" applyFont="1" applyAlignment="1">
      <alignment horizontal="center"/>
    </xf>
    <xf numFmtId="164" fontId="52" fillId="0" borderId="0" xfId="1" applyFont="1" applyAlignment="1">
      <alignment horizontal="center"/>
    </xf>
    <xf numFmtId="164" fontId="6" fillId="2" borderId="1" xfId="1" applyFont="1" applyFill="1" applyBorder="1" applyAlignment="1">
      <alignment horizontal="center" wrapText="1"/>
    </xf>
    <xf numFmtId="164" fontId="43" fillId="0" borderId="0" xfId="1" applyFont="1" applyFill="1" applyBorder="1" applyAlignment="1">
      <alignment horizontal="center" vertical="top" wrapText="1"/>
    </xf>
    <xf numFmtId="164" fontId="0" fillId="0" borderId="0" xfId="1" applyFont="1"/>
    <xf numFmtId="0" fontId="6" fillId="36" borderId="1" xfId="0" applyFont="1" applyFill="1" applyBorder="1" applyAlignment="1">
      <alignment horizontal="left" wrapText="1"/>
    </xf>
    <xf numFmtId="0" fontId="3" fillId="36" borderId="1" xfId="0" applyFont="1" applyFill="1" applyBorder="1" applyAlignment="1">
      <alignment horizontal="center" wrapText="1"/>
    </xf>
    <xf numFmtId="0" fontId="6" fillId="36" borderId="1" xfId="0" applyFont="1" applyFill="1" applyBorder="1" applyAlignment="1">
      <alignment horizontal="center" wrapText="1"/>
    </xf>
    <xf numFmtId="164" fontId="6" fillId="36" borderId="1" xfId="1" applyFont="1" applyFill="1" applyBorder="1" applyAlignment="1">
      <alignment horizontal="center" wrapText="1"/>
    </xf>
    <xf numFmtId="0" fontId="6" fillId="36" borderId="12" xfId="0" applyFont="1" applyFill="1" applyBorder="1" applyAlignment="1">
      <alignment horizontal="center" wrapText="1"/>
    </xf>
    <xf numFmtId="4" fontId="41" fillId="0" borderId="13" xfId="1" applyNumberFormat="1" applyFont="1" applyFill="1" applyBorder="1" applyAlignment="1">
      <alignment horizontal="right" vertical="top" indent="3"/>
    </xf>
    <xf numFmtId="10" fontId="4" fillId="0" borderId="0" xfId="1" applyNumberFormat="1" applyFont="1" applyFill="1" applyAlignment="1">
      <alignment horizontal="center" vertical="top" wrapText="1"/>
    </xf>
    <xf numFmtId="164" fontId="4" fillId="0" borderId="0" xfId="1" applyFont="1" applyFill="1" applyAlignment="1">
      <alignment horizontal="center" vertical="top" wrapText="1"/>
    </xf>
    <xf numFmtId="0" fontId="2" fillId="0" borderId="0" xfId="0" applyFont="1"/>
    <xf numFmtId="4" fontId="40" fillId="0" borderId="0" xfId="1" applyNumberFormat="1" applyFont="1" applyFill="1" applyAlignment="1">
      <alignment horizontal="right" indent="2"/>
    </xf>
    <xf numFmtId="0" fontId="40" fillId="0" borderId="0" xfId="0" applyFont="1" applyAlignment="1">
      <alignment horizontal="left" vertical="top" wrapText="1" indent="1"/>
    </xf>
    <xf numFmtId="0" fontId="42" fillId="0" borderId="0" xfId="0" applyFont="1" applyAlignment="1">
      <alignment horizontal="center" vertical="top" wrapText="1"/>
    </xf>
    <xf numFmtId="3" fontId="42" fillId="0" borderId="0" xfId="0" applyNumberFormat="1" applyFont="1" applyAlignment="1">
      <alignment horizontal="center" vertical="top" wrapText="1"/>
    </xf>
    <xf numFmtId="0" fontId="42" fillId="0" borderId="0" xfId="0" quotePrefix="1" applyFont="1" applyAlignment="1">
      <alignment horizontal="center" vertical="top" wrapText="1"/>
    </xf>
    <xf numFmtId="0" fontId="41" fillId="0" borderId="0" xfId="0" applyFont="1" applyAlignment="1">
      <alignment horizontal="left" vertical="top" wrapText="1" indent="1"/>
    </xf>
    <xf numFmtId="0" fontId="0" fillId="0" borderId="0" xfId="0" applyAlignment="1">
      <alignment horizontal="center" vertical="center" wrapText="1"/>
    </xf>
    <xf numFmtId="0" fontId="7" fillId="0" borderId="0" xfId="0" applyFont="1" applyAlignment="1">
      <alignment horizontal="justify" vertical="top" wrapText="1"/>
    </xf>
    <xf numFmtId="10" fontId="4" fillId="0" borderId="0" xfId="1" applyNumberFormat="1" applyFont="1" applyFill="1" applyAlignment="1">
      <alignment horizontal="center" vertical="center" wrapText="1"/>
    </xf>
    <xf numFmtId="165" fontId="10" fillId="0" borderId="0" xfId="0" quotePrefix="1" applyNumberFormat="1" applyFont="1" applyAlignment="1">
      <alignment horizontal="center" vertical="center" wrapText="1"/>
    </xf>
    <xf numFmtId="3"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vertical="top" wrapText="1"/>
    </xf>
    <xf numFmtId="0" fontId="13" fillId="0" borderId="0" xfId="0" applyFont="1" applyAlignment="1">
      <alignment horizontal="center"/>
    </xf>
    <xf numFmtId="10" fontId="43" fillId="0" borderId="0" xfId="1" applyNumberFormat="1" applyFont="1" applyFill="1" applyAlignment="1">
      <alignment horizontal="center" vertical="center" wrapText="1"/>
    </xf>
    <xf numFmtId="2" fontId="41" fillId="0" borderId="0" xfId="0" applyNumberFormat="1" applyFont="1" applyAlignment="1">
      <alignment horizontal="center" vertical="center"/>
    </xf>
    <xf numFmtId="164" fontId="41" fillId="0" borderId="0" xfId="1" applyFont="1" applyFill="1" applyAlignment="1">
      <alignment horizontal="center" vertical="center"/>
    </xf>
    <xf numFmtId="0" fontId="48" fillId="0" borderId="0" xfId="0" applyFont="1" applyAlignment="1">
      <alignment horizontal="left"/>
    </xf>
    <xf numFmtId="4" fontId="40" fillId="0" borderId="0" xfId="1" applyNumberFormat="1" applyFont="1" applyFill="1" applyAlignment="1">
      <alignment horizontal="center"/>
    </xf>
    <xf numFmtId="164" fontId="40" fillId="0" borderId="0" xfId="1" applyFont="1" applyFill="1" applyAlignment="1">
      <alignment horizontal="center"/>
    </xf>
    <xf numFmtId="0" fontId="2" fillId="0" borderId="0" xfId="0" applyFont="1" applyAlignment="1">
      <alignment horizontal="left" wrapText="1"/>
    </xf>
    <xf numFmtId="0" fontId="2" fillId="0" borderId="0" xfId="0" applyFont="1" applyAlignment="1">
      <alignment horizontal="center" wrapText="1"/>
    </xf>
    <xf numFmtId="164" fontId="2" fillId="0" borderId="0" xfId="1" applyFont="1" applyFill="1" applyAlignment="1">
      <alignment horizontal="center" wrapText="1"/>
    </xf>
    <xf numFmtId="164" fontId="0" fillId="0" borderId="0" xfId="0" applyNumberFormat="1" applyAlignment="1">
      <alignment horizontal="center"/>
    </xf>
    <xf numFmtId="164" fontId="0" fillId="0" borderId="0" xfId="1" applyFont="1" applyFill="1" applyAlignment="1">
      <alignment horizontal="center"/>
    </xf>
    <xf numFmtId="169" fontId="0" fillId="0" borderId="0" xfId="0" applyNumberFormat="1" applyAlignment="1">
      <alignment horizontal="center"/>
    </xf>
    <xf numFmtId="4" fontId="0" fillId="0" borderId="0" xfId="0" applyNumberFormat="1"/>
    <xf numFmtId="164" fontId="0" fillId="0" borderId="0" xfId="1" applyFont="1" applyFill="1"/>
    <xf numFmtId="0" fontId="41" fillId="0" borderId="0" xfId="0" applyFont="1"/>
    <xf numFmtId="0" fontId="40" fillId="0" borderId="0" xfId="0" applyFont="1" applyAlignment="1">
      <alignment horizontal="right"/>
    </xf>
    <xf numFmtId="4" fontId="40" fillId="0" borderId="0" xfId="0" applyNumberFormat="1" applyFont="1" applyAlignment="1">
      <alignment horizontal="right" indent="3"/>
    </xf>
    <xf numFmtId="164" fontId="40" fillId="0" borderId="0" xfId="1" applyFont="1" applyFill="1" applyAlignment="1">
      <alignment horizontal="right" indent="3"/>
    </xf>
    <xf numFmtId="164" fontId="41" fillId="0" borderId="0" xfId="0" applyNumberFormat="1" applyFont="1"/>
    <xf numFmtId="164" fontId="41" fillId="0" borderId="0" xfId="1" applyFont="1" applyFill="1"/>
    <xf numFmtId="0" fontId="41" fillId="0" borderId="0" xfId="3" applyFont="1" applyAlignment="1">
      <alignment horizontal="left" vertical="top" wrapText="1"/>
    </xf>
    <xf numFmtId="0" fontId="2" fillId="0" borderId="0" xfId="3"/>
    <xf numFmtId="164" fontId="41" fillId="0" borderId="0" xfId="1" applyFont="1" applyFill="1" applyAlignment="1">
      <alignment horizontal="left" vertical="top" wrapText="1"/>
    </xf>
    <xf numFmtId="4" fontId="41" fillId="0" borderId="0" xfId="0" applyNumberFormat="1" applyFont="1" applyAlignment="1">
      <alignment horizontal="right" vertical="top" wrapText="1" indent="3"/>
    </xf>
    <xf numFmtId="4" fontId="41" fillId="0" borderId="0" xfId="0" applyNumberFormat="1" applyFont="1" applyAlignment="1">
      <alignment horizontal="right" vertical="top" indent="3"/>
    </xf>
    <xf numFmtId="164" fontId="41" fillId="0" borderId="0" xfId="1" applyFont="1" applyFill="1" applyAlignment="1">
      <alignment horizontal="right" vertical="top" indent="3"/>
    </xf>
    <xf numFmtId="0" fontId="2" fillId="0" borderId="0" xfId="0" applyFont="1" applyAlignment="1">
      <alignment horizontal="center" vertical="center"/>
    </xf>
    <xf numFmtId="0" fontId="9" fillId="0" borderId="0" xfId="0" applyFont="1" applyAlignment="1">
      <alignment vertical="top" wrapText="1"/>
    </xf>
    <xf numFmtId="2" fontId="12" fillId="0" borderId="0" xfId="0" applyNumberFormat="1" applyFont="1" applyAlignment="1">
      <alignment horizontal="center" vertical="center"/>
    </xf>
    <xf numFmtId="164" fontId="12" fillId="0" borderId="0" xfId="1" applyFont="1" applyFill="1" applyAlignment="1">
      <alignment horizontal="center" vertical="center"/>
    </xf>
    <xf numFmtId="0" fontId="2" fillId="0" borderId="0" xfId="3" applyAlignment="1">
      <alignment vertical="top"/>
    </xf>
    <xf numFmtId="0" fontId="13" fillId="0" borderId="0" xfId="0" applyFont="1" applyAlignment="1">
      <alignment horizontal="left" wrapText="1"/>
    </xf>
    <xf numFmtId="0" fontId="14" fillId="0" borderId="13" xfId="2" applyFill="1" applyBorder="1" applyAlignment="1">
      <alignment horizontal="left" vertical="top" wrapText="1"/>
    </xf>
    <xf numFmtId="4" fontId="41" fillId="0" borderId="0" xfId="0" applyNumberFormat="1" applyFont="1"/>
    <xf numFmtId="0" fontId="2" fillId="0" borderId="0" xfId="0" applyFont="1" applyAlignment="1">
      <alignment wrapText="1"/>
    </xf>
    <xf numFmtId="164" fontId="2" fillId="0" borderId="0" xfId="1" applyFont="1" applyFill="1" applyAlignment="1">
      <alignment wrapText="1"/>
    </xf>
    <xf numFmtId="170" fontId="40" fillId="0" borderId="0" xfId="0" applyNumberFormat="1" applyFont="1" applyAlignment="1">
      <alignment horizontal="right" indent="3"/>
    </xf>
    <xf numFmtId="0" fontId="6" fillId="0" borderId="0" xfId="0" applyFont="1" applyAlignment="1">
      <alignment vertical="center" wrapText="1"/>
    </xf>
    <xf numFmtId="0" fontId="6" fillId="0" borderId="0" xfId="0" applyFont="1" applyAlignment="1">
      <alignment wrapText="1"/>
    </xf>
    <xf numFmtId="0" fontId="40" fillId="0" borderId="1" xfId="0" applyFont="1" applyBorder="1" applyAlignment="1">
      <alignment horizontal="left" vertical="top" wrapText="1" indent="1"/>
    </xf>
    <xf numFmtId="0" fontId="41" fillId="0" borderId="1" xfId="0" applyFont="1" applyBorder="1" applyAlignment="1">
      <alignment horizontal="center" vertical="top" wrapText="1"/>
    </xf>
    <xf numFmtId="3" fontId="41" fillId="0" borderId="1" xfId="0" applyNumberFormat="1" applyFont="1" applyBorder="1" applyAlignment="1">
      <alignment horizontal="center" vertical="top" wrapText="1"/>
    </xf>
    <xf numFmtId="0" fontId="41" fillId="0" borderId="1" xfId="0" applyFont="1" applyBorder="1" applyAlignment="1">
      <alignment horizontal="left" vertical="top" wrapText="1" indent="1"/>
    </xf>
    <xf numFmtId="164" fontId="43" fillId="0" borderId="1" xfId="1" applyFont="1" applyFill="1" applyBorder="1" applyAlignment="1">
      <alignment horizontal="center" vertical="top" wrapText="1"/>
    </xf>
    <xf numFmtId="0" fontId="41" fillId="0" borderId="1" xfId="0" quotePrefix="1" applyFont="1" applyBorder="1" applyAlignment="1">
      <alignment horizontal="center" vertical="top" wrapText="1"/>
    </xf>
    <xf numFmtId="168" fontId="41" fillId="0" borderId="1" xfId="0" applyNumberFormat="1" applyFont="1" applyBorder="1" applyAlignment="1">
      <alignment horizontal="center" vertical="top" wrapText="1"/>
    </xf>
    <xf numFmtId="164" fontId="0" fillId="0" borderId="0" xfId="0" applyNumberFormat="1"/>
    <xf numFmtId="3" fontId="41" fillId="0" borderId="1" xfId="0" quotePrefix="1" applyNumberFormat="1" applyFont="1" applyBorder="1" applyAlignment="1">
      <alignment horizontal="center" vertical="top" wrapText="1"/>
    </xf>
    <xf numFmtId="168" fontId="41" fillId="0" borderId="1" xfId="0" quotePrefix="1" applyNumberFormat="1" applyFont="1" applyBorder="1" applyAlignment="1">
      <alignment horizontal="center" vertical="top" wrapText="1"/>
    </xf>
    <xf numFmtId="0" fontId="42" fillId="0" borderId="1" xfId="0" applyFont="1" applyBorder="1" applyAlignment="1">
      <alignment horizontal="center" vertical="top" wrapText="1"/>
    </xf>
    <xf numFmtId="3" fontId="42" fillId="0" borderId="1" xfId="0" applyNumberFormat="1" applyFont="1" applyBorder="1" applyAlignment="1">
      <alignment horizontal="center" vertical="top" wrapText="1"/>
    </xf>
    <xf numFmtId="0" fontId="42" fillId="0" borderId="1" xfId="0" quotePrefix="1" applyFont="1" applyBorder="1" applyAlignment="1">
      <alignment horizontal="center" vertical="top" wrapText="1"/>
    </xf>
    <xf numFmtId="0" fontId="42" fillId="0" borderId="1" xfId="0" applyFont="1" applyBorder="1" applyAlignment="1">
      <alignment horizontal="left" vertical="top" wrapText="1" indent="1"/>
    </xf>
    <xf numFmtId="3" fontId="42" fillId="0" borderId="1" xfId="0" quotePrefix="1" applyNumberFormat="1" applyFont="1" applyBorder="1" applyAlignment="1">
      <alignment horizontal="center" vertical="top" wrapText="1"/>
    </xf>
    <xf numFmtId="168" fontId="42" fillId="0" borderId="1" xfId="0" quotePrefix="1" applyNumberFormat="1" applyFont="1" applyBorder="1" applyAlignment="1">
      <alignment horizontal="center" vertical="top" wrapText="1"/>
    </xf>
    <xf numFmtId="168" fontId="42" fillId="0" borderId="1" xfId="0" applyNumberFormat="1" applyFont="1" applyBorder="1" applyAlignment="1">
      <alignment horizontal="center" vertical="top" wrapText="1"/>
    </xf>
    <xf numFmtId="3" fontId="42" fillId="0" borderId="1" xfId="0" quotePrefix="1" applyNumberFormat="1" applyFont="1" applyBorder="1" applyAlignment="1">
      <alignment vertical="top" wrapText="1"/>
    </xf>
    <xf numFmtId="165" fontId="41" fillId="0" borderId="1" xfId="1" quotePrefix="1" applyNumberFormat="1" applyFont="1" applyFill="1" applyBorder="1" applyAlignment="1">
      <alignment horizontal="center" vertical="top" wrapText="1"/>
    </xf>
    <xf numFmtId="0" fontId="2" fillId="0" borderId="1" xfId="0" applyFont="1" applyBorder="1" applyAlignment="1">
      <alignment horizontal="center" vertical="top"/>
    </xf>
    <xf numFmtId="164" fontId="41" fillId="0" borderId="1" xfId="1" applyFont="1" applyFill="1" applyBorder="1" applyAlignment="1">
      <alignment horizontal="right" vertical="top" indent="3"/>
    </xf>
    <xf numFmtId="4" fontId="42" fillId="0" borderId="14" xfId="1" applyNumberFormat="1" applyFont="1" applyFill="1" applyBorder="1" applyAlignment="1">
      <alignment horizontal="right" vertical="top" indent="3"/>
    </xf>
    <xf numFmtId="164" fontId="42" fillId="0" borderId="13" xfId="1" applyFont="1" applyFill="1" applyBorder="1" applyAlignment="1">
      <alignment horizontal="right" vertical="top" indent="3"/>
    </xf>
    <xf numFmtId="164" fontId="42" fillId="0" borderId="1" xfId="1" applyFont="1" applyFill="1" applyBorder="1" applyAlignment="1">
      <alignment horizontal="right" vertical="top" indent="3"/>
    </xf>
    <xf numFmtId="0" fontId="64" fillId="0" borderId="1" xfId="0" applyFont="1" applyBorder="1" applyAlignment="1">
      <alignment horizontal="left" vertical="top" wrapText="1" indent="1"/>
    </xf>
    <xf numFmtId="4" fontId="41" fillId="0" borderId="1" xfId="0" applyNumberFormat="1" applyFont="1" applyBorder="1" applyAlignment="1">
      <alignment horizontal="right" vertical="top" wrapText="1" indent="3"/>
    </xf>
    <xf numFmtId="4" fontId="41" fillId="0" borderId="1" xfId="0" applyNumberFormat="1" applyFont="1" applyBorder="1" applyAlignment="1">
      <alignment horizontal="right" vertical="top" indent="3"/>
    </xf>
    <xf numFmtId="4" fontId="42" fillId="0" borderId="14" xfId="0" applyNumberFormat="1" applyFont="1" applyBorder="1" applyAlignment="1">
      <alignment horizontal="right" vertical="top" indent="3"/>
    </xf>
    <xf numFmtId="164" fontId="42" fillId="0" borderId="14" xfId="1" applyFont="1" applyFill="1" applyBorder="1" applyAlignment="1">
      <alignment horizontal="right" vertical="top" indent="3"/>
    </xf>
    <xf numFmtId="164" fontId="40" fillId="0" borderId="0" xfId="1" applyFont="1" applyAlignment="1">
      <alignment horizontal="right" indent="3"/>
    </xf>
    <xf numFmtId="4" fontId="41" fillId="0" borderId="13" xfId="0" applyNumberFormat="1" applyFont="1" applyBorder="1" applyAlignment="1">
      <alignment horizontal="right" vertical="top" wrapText="1" indent="3"/>
    </xf>
    <xf numFmtId="0" fontId="40" fillId="0" borderId="15" xfId="0" applyFont="1" applyBorder="1" applyAlignment="1">
      <alignment horizontal="left" vertical="top" wrapText="1" indent="1"/>
    </xf>
    <xf numFmtId="0" fontId="41" fillId="0" borderId="15" xfId="0" applyFont="1" applyBorder="1" applyAlignment="1">
      <alignment horizontal="left" vertical="top" wrapText="1" indent="1"/>
    </xf>
    <xf numFmtId="0" fontId="41" fillId="0" borderId="16" xfId="0" applyFont="1" applyBorder="1" applyAlignment="1">
      <alignment horizontal="left" vertical="top" wrapText="1" indent="1"/>
    </xf>
    <xf numFmtId="0" fontId="41" fillId="0" borderId="17" xfId="0" applyFont="1" applyBorder="1" applyAlignment="1">
      <alignment horizontal="left" vertical="top" wrapText="1" indent="1"/>
    </xf>
    <xf numFmtId="0" fontId="41" fillId="0" borderId="18" xfId="0" applyFont="1" applyBorder="1" applyAlignment="1">
      <alignment horizontal="left" vertical="top" wrapText="1" indent="1"/>
    </xf>
    <xf numFmtId="4" fontId="41" fillId="0" borderId="13" xfId="0" applyNumberFormat="1" applyFont="1" applyBorder="1" applyAlignment="1">
      <alignment horizontal="right" vertical="top" indent="3"/>
    </xf>
    <xf numFmtId="164" fontId="41" fillId="0" borderId="13" xfId="1" applyFont="1" applyFill="1" applyBorder="1" applyAlignment="1">
      <alignment horizontal="right" vertical="top" indent="3"/>
    </xf>
    <xf numFmtId="4" fontId="63" fillId="0" borderId="13" xfId="0" applyNumberFormat="1" applyFont="1" applyBorder="1" applyAlignment="1">
      <alignment horizontal="right" vertical="top" indent="3"/>
    </xf>
    <xf numFmtId="0" fontId="40" fillId="0" borderId="17" xfId="0" applyFont="1" applyBorder="1" applyAlignment="1">
      <alignment horizontal="left" vertical="top" wrapText="1" indent="1"/>
    </xf>
    <xf numFmtId="0" fontId="2" fillId="0" borderId="0" xfId="0" applyFont="1" applyAlignment="1">
      <alignment horizontal="left" vertical="top" wrapText="1"/>
    </xf>
    <xf numFmtId="0" fontId="55" fillId="0" borderId="0" xfId="0" applyFont="1" applyAlignment="1">
      <alignment horizontal="center"/>
    </xf>
    <xf numFmtId="0" fontId="53" fillId="0" borderId="0" xfId="0" applyFont="1" applyAlignment="1">
      <alignment horizontal="center"/>
    </xf>
    <xf numFmtId="0" fontId="5" fillId="0" borderId="0" xfId="0" applyFont="1" applyAlignment="1">
      <alignment horizontal="center"/>
    </xf>
    <xf numFmtId="0" fontId="49" fillId="0" borderId="19" xfId="0" applyFont="1" applyBorder="1" applyAlignment="1">
      <alignment horizontal="center"/>
    </xf>
    <xf numFmtId="0" fontId="5" fillId="0" borderId="0" xfId="0" applyFont="1" applyAlignment="1">
      <alignment horizontal="center" wrapText="1"/>
    </xf>
    <xf numFmtId="0" fontId="41" fillId="0" borderId="0" xfId="3" applyFont="1" applyAlignment="1">
      <alignment horizontal="left" vertical="top" wrapText="1"/>
    </xf>
    <xf numFmtId="0" fontId="2" fillId="0" borderId="0" xfId="0" applyFont="1" applyAlignment="1">
      <alignment wrapText="1"/>
    </xf>
    <xf numFmtId="0" fontId="49" fillId="0" borderId="0" xfId="0" applyFont="1" applyAlignment="1">
      <alignment horizontal="center"/>
    </xf>
    <xf numFmtId="0" fontId="2" fillId="0" borderId="0" xfId="0" applyFont="1" applyAlignment="1"/>
  </cellXfs>
  <cellStyles count="65">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59" xr:uid="{00000000-0005-0000-0000-00000C000000}"/>
    <cellStyle name="60% - Accent1 3" xfId="41" xr:uid="{00000000-0005-0000-0000-00000D000000}"/>
    <cellStyle name="60% - Accent2 2" xfId="60" xr:uid="{00000000-0005-0000-0000-00000E000000}"/>
    <cellStyle name="60% - Accent2 3" xfId="42" xr:uid="{00000000-0005-0000-0000-00000F000000}"/>
    <cellStyle name="60% - Accent3 2" xfId="61" xr:uid="{00000000-0005-0000-0000-000010000000}"/>
    <cellStyle name="60% - Accent3 3" xfId="43" xr:uid="{00000000-0005-0000-0000-000011000000}"/>
    <cellStyle name="60% - Accent4 2" xfId="62" xr:uid="{00000000-0005-0000-0000-000012000000}"/>
    <cellStyle name="60% - Accent4 3" xfId="44" xr:uid="{00000000-0005-0000-0000-000013000000}"/>
    <cellStyle name="60% - Accent5 2" xfId="63" xr:uid="{00000000-0005-0000-0000-000014000000}"/>
    <cellStyle name="60% - Accent5 3" xfId="45" xr:uid="{00000000-0005-0000-0000-000015000000}"/>
    <cellStyle name="60% - Accent6 2" xfId="64" xr:uid="{00000000-0005-0000-0000-000016000000}"/>
    <cellStyle name="60% - Accent6 3" xfId="46" xr:uid="{00000000-0005-0000-0000-000017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9" builtinId="27" customBuiltin="1"/>
    <cellStyle name="Calculation" xfId="12" builtinId="22" customBuiltin="1"/>
    <cellStyle name="Check Cell" xfId="14" builtinId="23" customBuiltin="1"/>
    <cellStyle name="Comma" xfId="1" builtinId="3"/>
    <cellStyle name="Comma 2" xfId="48" xr:uid="{00000000-0005-0000-0000-000022000000}"/>
    <cellStyle name="Comma 2 2" xfId="56" xr:uid="{00000000-0005-0000-0000-000023000000}"/>
    <cellStyle name="Comma 3" xfId="37" xr:uid="{00000000-0005-0000-0000-000024000000}"/>
    <cellStyle name="Explanatory Text" xfId="16" builtinId="53" customBuiltin="1"/>
    <cellStyle name="Good" xfId="8" builtinId="26" customBuiltin="1"/>
    <cellStyle name="Heading 1" xfId="4" builtinId="16" customBuiltin="1"/>
    <cellStyle name="Heading 1 2" xfId="52" xr:uid="{00000000-0005-0000-0000-000028000000}"/>
    <cellStyle name="Heading 2" xfId="5" builtinId="17" customBuiltin="1"/>
    <cellStyle name="Heading 2 2" xfId="51" xr:uid="{00000000-0005-0000-0000-00002A000000}"/>
    <cellStyle name="Heading 3" xfId="6" builtinId="18" customBuiltin="1"/>
    <cellStyle name="Heading 3 2" xfId="53" xr:uid="{00000000-0005-0000-0000-00002C000000}"/>
    <cellStyle name="Heading 4" xfId="7" builtinId="19" customBuiltin="1"/>
    <cellStyle name="Hyperlink" xfId="2" builtinId="8"/>
    <cellStyle name="Input" xfId="10" builtinId="20" customBuiltin="1"/>
    <cellStyle name="Linked Cell" xfId="13" builtinId="24" customBuiltin="1"/>
    <cellStyle name="Neutral 2" xfId="58" xr:uid="{00000000-0005-0000-0000-000031000000}"/>
    <cellStyle name="Neutral 3" xfId="39" xr:uid="{00000000-0005-0000-0000-000032000000}"/>
    <cellStyle name="Normal" xfId="0" builtinId="0"/>
    <cellStyle name="Normal 2" xfId="47" xr:uid="{00000000-0005-0000-0000-000034000000}"/>
    <cellStyle name="Normal 3" xfId="50" xr:uid="{00000000-0005-0000-0000-000035000000}"/>
    <cellStyle name="Normal 4" xfId="36" xr:uid="{00000000-0005-0000-0000-000036000000}"/>
    <cellStyle name="Normal 5" xfId="3" xr:uid="{00000000-0005-0000-0000-000037000000}"/>
    <cellStyle name="Note 2" xfId="40" xr:uid="{00000000-0005-0000-0000-000038000000}"/>
    <cellStyle name="Output" xfId="11" builtinId="21" customBuiltin="1"/>
    <cellStyle name="Percent 2" xfId="49" xr:uid="{00000000-0005-0000-0000-00003B000000}"/>
    <cellStyle name="Percent 3" xfId="55" xr:uid="{00000000-0005-0000-0000-00003C000000}"/>
    <cellStyle name="Title 2" xfId="54" xr:uid="{00000000-0005-0000-0000-00003D000000}"/>
    <cellStyle name="Title 2 2" xfId="57" xr:uid="{00000000-0005-0000-0000-00003E000000}"/>
    <cellStyle name="Title 3" xfId="38" xr:uid="{00000000-0005-0000-0000-00003F000000}"/>
    <cellStyle name="Total" xfId="17" builtinId="25" customBuiltin="1"/>
    <cellStyle name="Warning Text" xfId="15" builtinId="11" customBuiltin="1"/>
  </cellStyles>
  <dxfs count="63">
    <dxf>
      <fill>
        <patternFill patternType="none">
          <fgColor indexed="64"/>
          <bgColor auto="1"/>
        </patternFill>
      </fill>
      <border outline="0">
        <left style="thin">
          <color indexed="64"/>
        </left>
      </border>
    </dxf>
    <dxf>
      <font>
        <b val="0"/>
        <i val="0"/>
        <strike val="0"/>
        <condense val="0"/>
        <extend val="0"/>
        <outline val="0"/>
        <shadow val="0"/>
        <u val="none"/>
        <vertAlign val="baseline"/>
        <sz val="9"/>
        <color auto="1"/>
        <name val="Arial"/>
        <family val="2"/>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auto="1"/>
        <name val="Arial"/>
        <family val="2"/>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1" indent="3"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9"/>
        <color auto="1"/>
        <name val="Arial"/>
        <scheme val="none"/>
      </font>
      <fill>
        <patternFill patternType="none">
          <fgColor indexed="64"/>
          <bgColor auto="1"/>
        </patternFill>
      </fill>
      <alignment horizontal="left" vertical="top" textRotation="0" wrapText="1" 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top" textRotation="0" wrapText="1" indent="1"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left" vertical="top" textRotation="0" wrapText="1" indent="1"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rgb="FF000000"/>
        </bottom>
      </border>
    </dxf>
    <dxf>
      <border outline="0">
        <bottom style="thin">
          <color rgb="FF000000"/>
        </bottom>
      </border>
    </dxf>
    <dxf>
      <fill>
        <patternFill patternType="none">
          <fgColor indexed="64"/>
          <bgColor auto="1"/>
        </patternFill>
      </fill>
    </dxf>
    <dxf>
      <font>
        <b/>
        <i val="0"/>
        <strike val="0"/>
        <condense val="0"/>
        <extend val="0"/>
        <outline val="0"/>
        <shadow val="0"/>
        <u val="none"/>
        <vertAlign val="baseline"/>
        <sz val="12"/>
        <color theme="0"/>
        <name val="Arial"/>
        <scheme val="none"/>
      </font>
      <fill>
        <patternFill patternType="solid">
          <fgColor indexed="64"/>
          <bgColor theme="4" tint="0.5999938962981048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outline="0">
        <left style="thin">
          <color indexed="64"/>
        </left>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1" indent="3"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auto="1"/>
        <name val="Arial"/>
        <scheme val="none"/>
      </font>
      <fill>
        <patternFill patternType="none">
          <fgColor indexed="64"/>
          <bgColor auto="1"/>
        </patternFill>
      </fill>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border outline="0">
        <bottom style="thin">
          <color rgb="FF000000"/>
        </bottom>
      </border>
    </dxf>
    <dxf>
      <fill>
        <patternFill patternType="none">
          <fgColor indexed="64"/>
          <bgColor auto="1"/>
        </patternFill>
      </fill>
    </dxf>
    <dxf>
      <font>
        <b/>
        <i val="0"/>
        <strike val="0"/>
        <condense val="0"/>
        <extend val="0"/>
        <outline val="0"/>
        <shadow val="0"/>
        <u val="none"/>
        <vertAlign val="baseline"/>
        <sz val="12"/>
        <color theme="0"/>
        <name val="Arial"/>
        <scheme val="none"/>
      </font>
      <fill>
        <patternFill patternType="solid">
          <fgColor indexed="64"/>
          <bgColor rgb="FF33CC33"/>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outline="0">
        <left style="thin">
          <color indexed="64"/>
        </left>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9"/>
        <color auto="1"/>
        <name val="Arial"/>
        <family val="2"/>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0" indent="3"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4" formatCode="#,##0.00"/>
      <fill>
        <patternFill patternType="none">
          <fgColor indexed="64"/>
          <bgColor auto="1"/>
        </patternFill>
      </fill>
      <alignment horizontal="right" vertical="top" textRotation="0" wrapText="1" indent="3"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auto="1"/>
        <name val="Arial"/>
        <scheme val="none"/>
      </font>
      <fill>
        <patternFill patternType="none">
          <fgColor indexed="64"/>
          <bgColor auto="1"/>
        </patternFill>
      </fill>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Arial"/>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border outline="0">
        <bottom style="thin">
          <color rgb="FF000000"/>
        </bottom>
      </border>
    </dxf>
    <dxf>
      <fill>
        <patternFill patternType="none">
          <fgColor indexed="64"/>
          <bgColor auto="1"/>
        </patternFill>
      </fill>
    </dxf>
    <dxf>
      <font>
        <b/>
        <i val="0"/>
        <strike val="0"/>
        <condense val="0"/>
        <extend val="0"/>
        <outline val="0"/>
        <shadow val="0"/>
        <u val="none"/>
        <vertAlign val="baseline"/>
        <sz val="12"/>
        <color theme="0"/>
        <name val="Arial"/>
        <scheme val="none"/>
      </font>
      <fill>
        <patternFill patternType="solid">
          <fgColor indexed="64"/>
          <bgColor rgb="FF33CC33"/>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333333"/>
        <name val="Arial"/>
        <scheme val="none"/>
      </font>
      <fill>
        <patternFill patternType="none">
          <fgColor indexed="64"/>
          <bgColor auto="1"/>
        </patternFill>
      </fill>
      <alignment horizontal="center" vertical="top" textRotation="0" wrapText="1" relativeIndent="0" justifyLastLine="0" shrinkToFit="0" readingOrder="0"/>
      <border outline="0">
        <left style="thin">
          <color indexed="64"/>
        </left>
      </border>
    </dxf>
    <dxf>
      <font>
        <b val="0"/>
        <i val="0"/>
        <strike val="0"/>
        <condense val="0"/>
        <extend val="0"/>
        <outline val="0"/>
        <shadow val="0"/>
        <u val="none"/>
        <vertAlign val="baseline"/>
        <sz val="9"/>
        <color rgb="FF333333"/>
        <name val="Arial"/>
        <family val="2"/>
        <scheme val="none"/>
      </font>
      <numFmt numFmtId="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333333"/>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333333"/>
        <name val="Arial"/>
        <scheme val="none"/>
      </font>
      <numFmt numFmtId="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333333"/>
        <name val="Arial"/>
        <scheme val="none"/>
      </font>
      <numFmt numFmtId="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333333"/>
        <name val="Arial"/>
        <scheme val="none"/>
      </font>
      <numFmt numFmtId="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0" formatCode="General"/>
      <fill>
        <patternFill patternType="none">
          <fgColor indexed="64"/>
          <bgColor auto="1"/>
        </patternFill>
      </fill>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1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1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1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1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1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166" formatCode="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1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numFmt numFmtId="14" formatCode="0.00%"/>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numFmt numFmtId="0" formatCode="General"/>
      <fill>
        <patternFill patternType="none">
          <fgColor indexed="64"/>
          <bgColor auto="1"/>
        </patternFill>
      </fill>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9"/>
        <color theme="10"/>
        <name val="Arial"/>
        <scheme val="none"/>
      </font>
      <fill>
        <patternFill patternType="none">
          <fgColor indexed="64"/>
          <bgColor auto="1"/>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33333"/>
        <name val="Arial"/>
        <scheme val="none"/>
      </font>
      <fill>
        <patternFill patternType="none">
          <fgColor indexed="64"/>
          <bgColor auto="1"/>
        </patternFill>
      </fill>
      <alignment horizontal="center" vertical="top" textRotation="0" wrapText="1" relativeIndent="0" justifyLastLine="0" shrinkToFit="0" readingOrder="0"/>
    </dxf>
    <dxf>
      <font>
        <b/>
        <i val="0"/>
        <strike val="0"/>
        <condense val="0"/>
        <extend val="0"/>
        <outline val="0"/>
        <shadow val="0"/>
        <u val="none"/>
        <vertAlign val="baseline"/>
        <sz val="12"/>
        <color theme="0"/>
        <name val="Arial"/>
        <scheme val="none"/>
      </font>
      <fill>
        <patternFill patternType="solid">
          <fgColor indexed="64"/>
          <bgColor rgb="FF33CC33"/>
        </patternFill>
      </fill>
      <alignment horizontal="general" vertical="bottom" textRotation="0" wrapText="1" indent="0" justifyLastLine="0" shrinkToFit="0" readingOrder="0"/>
    </dxf>
  </dxfs>
  <tableStyles count="0" defaultTableStyle="TableStyleMedium9" defaultPivotStyle="PivotStyleLight16"/>
  <colors>
    <mruColors>
      <color rgb="FF33CC33"/>
      <color rgb="FFD6D5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16" Type="http://schemas.openxmlformats.org/officeDocument/2006/relationships/image" Target="../media/image1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s>
</file>

<file path=xl/drawings/_rels/drawing2.xml.rels><?xml version="1.0" encoding="UTF-8" standalone="yes"?>
<Relationships xmlns="http://schemas.openxmlformats.org/package/2006/relationships"><Relationship Id="rId26" Type="http://schemas.openxmlformats.org/officeDocument/2006/relationships/image" Target="../media/image98.png"/><Relationship Id="rId21" Type="http://schemas.openxmlformats.org/officeDocument/2006/relationships/image" Target="../media/image95.png"/><Relationship Id="rId42" Type="http://schemas.openxmlformats.org/officeDocument/2006/relationships/image" Target="../media/image112.png"/><Relationship Id="rId47" Type="http://schemas.openxmlformats.org/officeDocument/2006/relationships/image" Target="../media/image117.png"/><Relationship Id="rId63" Type="http://schemas.openxmlformats.org/officeDocument/2006/relationships/image" Target="../media/image53.png"/><Relationship Id="rId68" Type="http://schemas.openxmlformats.org/officeDocument/2006/relationships/image" Target="../media/image70.png"/><Relationship Id="rId7" Type="http://schemas.openxmlformats.org/officeDocument/2006/relationships/image" Target="../media/image83.png"/><Relationship Id="rId2" Type="http://schemas.openxmlformats.org/officeDocument/2006/relationships/image" Target="../media/image79.png"/><Relationship Id="rId16" Type="http://schemas.openxmlformats.org/officeDocument/2006/relationships/image" Target="../media/image90.png"/><Relationship Id="rId29" Type="http://schemas.openxmlformats.org/officeDocument/2006/relationships/image" Target="../media/image101.png"/><Relationship Id="rId11" Type="http://schemas.openxmlformats.org/officeDocument/2006/relationships/image" Target="../media/image86.png"/><Relationship Id="rId24" Type="http://schemas.openxmlformats.org/officeDocument/2006/relationships/image" Target="../media/image38.png"/><Relationship Id="rId32" Type="http://schemas.openxmlformats.org/officeDocument/2006/relationships/image" Target="../media/image104.png"/><Relationship Id="rId37" Type="http://schemas.openxmlformats.org/officeDocument/2006/relationships/image" Target="../media/image108.png"/><Relationship Id="rId40" Type="http://schemas.openxmlformats.org/officeDocument/2006/relationships/image" Target="../media/image110.png"/><Relationship Id="rId45" Type="http://schemas.openxmlformats.org/officeDocument/2006/relationships/image" Target="../media/image115.png"/><Relationship Id="rId53" Type="http://schemas.openxmlformats.org/officeDocument/2006/relationships/image" Target="../media/image123.png"/><Relationship Id="rId58" Type="http://schemas.openxmlformats.org/officeDocument/2006/relationships/image" Target="../media/image128.png"/><Relationship Id="rId66" Type="http://schemas.openxmlformats.org/officeDocument/2006/relationships/image" Target="../media/image134.png"/><Relationship Id="rId5" Type="http://schemas.openxmlformats.org/officeDocument/2006/relationships/image" Target="../media/image67.png"/><Relationship Id="rId61" Type="http://schemas.openxmlformats.org/officeDocument/2006/relationships/image" Target="../media/image131.png"/><Relationship Id="rId19" Type="http://schemas.openxmlformats.org/officeDocument/2006/relationships/image" Target="../media/image93.png"/><Relationship Id="rId14" Type="http://schemas.openxmlformats.org/officeDocument/2006/relationships/image" Target="../media/image89.png"/><Relationship Id="rId22" Type="http://schemas.openxmlformats.org/officeDocument/2006/relationships/image" Target="../media/image96.png"/><Relationship Id="rId27" Type="http://schemas.openxmlformats.org/officeDocument/2006/relationships/image" Target="../media/image99.png"/><Relationship Id="rId30" Type="http://schemas.openxmlformats.org/officeDocument/2006/relationships/image" Target="../media/image102.png"/><Relationship Id="rId35" Type="http://schemas.openxmlformats.org/officeDocument/2006/relationships/image" Target="../media/image106.png"/><Relationship Id="rId43" Type="http://schemas.openxmlformats.org/officeDocument/2006/relationships/image" Target="../media/image113.png"/><Relationship Id="rId48" Type="http://schemas.openxmlformats.org/officeDocument/2006/relationships/image" Target="../media/image118.png"/><Relationship Id="rId56" Type="http://schemas.openxmlformats.org/officeDocument/2006/relationships/image" Target="../media/image126.png"/><Relationship Id="rId64" Type="http://schemas.openxmlformats.org/officeDocument/2006/relationships/image" Target="../media/image59.png"/><Relationship Id="rId69" Type="http://schemas.openxmlformats.org/officeDocument/2006/relationships/image" Target="../media/image71.png"/><Relationship Id="rId8" Type="http://schemas.openxmlformats.org/officeDocument/2006/relationships/image" Target="../media/image84.png"/><Relationship Id="rId51" Type="http://schemas.openxmlformats.org/officeDocument/2006/relationships/image" Target="../media/image121.png"/><Relationship Id="rId3" Type="http://schemas.openxmlformats.org/officeDocument/2006/relationships/image" Target="../media/image80.png"/><Relationship Id="rId12" Type="http://schemas.openxmlformats.org/officeDocument/2006/relationships/image" Target="../media/image87.png"/><Relationship Id="rId17" Type="http://schemas.openxmlformats.org/officeDocument/2006/relationships/image" Target="../media/image91.png"/><Relationship Id="rId25" Type="http://schemas.openxmlformats.org/officeDocument/2006/relationships/image" Target="../media/image97.png"/><Relationship Id="rId33" Type="http://schemas.openxmlformats.org/officeDocument/2006/relationships/image" Target="../media/image32.png"/><Relationship Id="rId38" Type="http://schemas.openxmlformats.org/officeDocument/2006/relationships/image" Target="../media/image109.png"/><Relationship Id="rId46" Type="http://schemas.openxmlformats.org/officeDocument/2006/relationships/image" Target="../media/image116.png"/><Relationship Id="rId59" Type="http://schemas.openxmlformats.org/officeDocument/2006/relationships/image" Target="../media/image129.png"/><Relationship Id="rId67" Type="http://schemas.openxmlformats.org/officeDocument/2006/relationships/image" Target="../media/image135.png"/><Relationship Id="rId20" Type="http://schemas.openxmlformats.org/officeDocument/2006/relationships/image" Target="../media/image94.png"/><Relationship Id="rId41" Type="http://schemas.openxmlformats.org/officeDocument/2006/relationships/image" Target="../media/image111.png"/><Relationship Id="rId54" Type="http://schemas.openxmlformats.org/officeDocument/2006/relationships/image" Target="../media/image124.png"/><Relationship Id="rId62" Type="http://schemas.openxmlformats.org/officeDocument/2006/relationships/image" Target="../media/image132.png"/><Relationship Id="rId70" Type="http://schemas.openxmlformats.org/officeDocument/2006/relationships/image" Target="../media/image36.png"/><Relationship Id="rId1" Type="http://schemas.openxmlformats.org/officeDocument/2006/relationships/image" Target="../media/image40.png"/><Relationship Id="rId6" Type="http://schemas.openxmlformats.org/officeDocument/2006/relationships/image" Target="../media/image82.png"/><Relationship Id="rId15" Type="http://schemas.openxmlformats.org/officeDocument/2006/relationships/image" Target="../media/image4.png"/><Relationship Id="rId23" Type="http://schemas.openxmlformats.org/officeDocument/2006/relationships/image" Target="../media/image54.png"/><Relationship Id="rId28" Type="http://schemas.openxmlformats.org/officeDocument/2006/relationships/image" Target="../media/image100.png"/><Relationship Id="rId36" Type="http://schemas.openxmlformats.org/officeDocument/2006/relationships/image" Target="../media/image107.png"/><Relationship Id="rId49" Type="http://schemas.openxmlformats.org/officeDocument/2006/relationships/image" Target="../media/image119.png"/><Relationship Id="rId57" Type="http://schemas.openxmlformats.org/officeDocument/2006/relationships/image" Target="../media/image127.png"/><Relationship Id="rId10" Type="http://schemas.openxmlformats.org/officeDocument/2006/relationships/image" Target="../media/image85.png"/><Relationship Id="rId31" Type="http://schemas.openxmlformats.org/officeDocument/2006/relationships/image" Target="../media/image103.png"/><Relationship Id="rId44" Type="http://schemas.openxmlformats.org/officeDocument/2006/relationships/image" Target="../media/image114.png"/><Relationship Id="rId52" Type="http://schemas.openxmlformats.org/officeDocument/2006/relationships/image" Target="../media/image122.png"/><Relationship Id="rId60" Type="http://schemas.openxmlformats.org/officeDocument/2006/relationships/image" Target="../media/image130.png"/><Relationship Id="rId65" Type="http://schemas.openxmlformats.org/officeDocument/2006/relationships/image" Target="../media/image133.png"/><Relationship Id="rId4" Type="http://schemas.openxmlformats.org/officeDocument/2006/relationships/image" Target="../media/image81.png"/><Relationship Id="rId9" Type="http://schemas.openxmlformats.org/officeDocument/2006/relationships/image" Target="../media/image42.png"/><Relationship Id="rId13" Type="http://schemas.openxmlformats.org/officeDocument/2006/relationships/image" Target="../media/image88.png"/><Relationship Id="rId18" Type="http://schemas.openxmlformats.org/officeDocument/2006/relationships/image" Target="../media/image92.png"/><Relationship Id="rId39" Type="http://schemas.openxmlformats.org/officeDocument/2006/relationships/image" Target="../media/image55.png"/><Relationship Id="rId34" Type="http://schemas.openxmlformats.org/officeDocument/2006/relationships/image" Target="../media/image105.png"/><Relationship Id="rId50" Type="http://schemas.openxmlformats.org/officeDocument/2006/relationships/image" Target="../media/image120.png"/><Relationship Id="rId55" Type="http://schemas.openxmlformats.org/officeDocument/2006/relationships/image" Target="../media/image125.png"/></Relationships>
</file>

<file path=xl/drawings/_rels/drawing3.xml.rels><?xml version="1.0" encoding="UTF-8" standalone="yes"?>
<Relationships xmlns="http://schemas.openxmlformats.org/package/2006/relationships"><Relationship Id="rId8" Type="http://schemas.openxmlformats.org/officeDocument/2006/relationships/image" Target="../media/image67.png"/><Relationship Id="rId13" Type="http://schemas.openxmlformats.org/officeDocument/2006/relationships/image" Target="../media/image138.png"/><Relationship Id="rId18" Type="http://schemas.openxmlformats.org/officeDocument/2006/relationships/image" Target="../media/image142.png"/><Relationship Id="rId26" Type="http://schemas.openxmlformats.org/officeDocument/2006/relationships/image" Target="../media/image147.png"/><Relationship Id="rId3" Type="http://schemas.openxmlformats.org/officeDocument/2006/relationships/image" Target="../media/image123.png"/><Relationship Id="rId21" Type="http://schemas.openxmlformats.org/officeDocument/2006/relationships/image" Target="../media/image55.png"/><Relationship Id="rId7" Type="http://schemas.openxmlformats.org/officeDocument/2006/relationships/image" Target="../media/image38.png"/><Relationship Id="rId12" Type="http://schemas.openxmlformats.org/officeDocument/2006/relationships/image" Target="../media/image65.png"/><Relationship Id="rId17" Type="http://schemas.openxmlformats.org/officeDocument/2006/relationships/image" Target="../media/image141.png"/><Relationship Id="rId25" Type="http://schemas.openxmlformats.org/officeDocument/2006/relationships/image" Target="../media/image146.png"/><Relationship Id="rId2" Type="http://schemas.openxmlformats.org/officeDocument/2006/relationships/image" Target="../media/image133.png"/><Relationship Id="rId16" Type="http://schemas.openxmlformats.org/officeDocument/2006/relationships/image" Target="../media/image53.png"/><Relationship Id="rId20" Type="http://schemas.openxmlformats.org/officeDocument/2006/relationships/image" Target="../media/image59.png"/><Relationship Id="rId1" Type="http://schemas.openxmlformats.org/officeDocument/2006/relationships/image" Target="../media/image136.png"/><Relationship Id="rId6" Type="http://schemas.openxmlformats.org/officeDocument/2006/relationships/image" Target="../media/image4.png"/><Relationship Id="rId11" Type="http://schemas.openxmlformats.org/officeDocument/2006/relationships/image" Target="../media/image54.png"/><Relationship Id="rId24" Type="http://schemas.openxmlformats.org/officeDocument/2006/relationships/image" Target="../media/image145.png"/><Relationship Id="rId5" Type="http://schemas.openxmlformats.org/officeDocument/2006/relationships/image" Target="../media/image32.png"/><Relationship Id="rId15" Type="http://schemas.openxmlformats.org/officeDocument/2006/relationships/image" Target="../media/image140.png"/><Relationship Id="rId23" Type="http://schemas.openxmlformats.org/officeDocument/2006/relationships/image" Target="../media/image89.png"/><Relationship Id="rId10" Type="http://schemas.openxmlformats.org/officeDocument/2006/relationships/image" Target="../media/image40.png"/><Relationship Id="rId19" Type="http://schemas.openxmlformats.org/officeDocument/2006/relationships/image" Target="../media/image143.png"/><Relationship Id="rId4" Type="http://schemas.openxmlformats.org/officeDocument/2006/relationships/image" Target="../media/image91.png"/><Relationship Id="rId9" Type="http://schemas.openxmlformats.org/officeDocument/2006/relationships/image" Target="../media/image137.png"/><Relationship Id="rId14" Type="http://schemas.openxmlformats.org/officeDocument/2006/relationships/image" Target="../media/image139.png"/><Relationship Id="rId22" Type="http://schemas.openxmlformats.org/officeDocument/2006/relationships/image" Target="../media/image14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6.png"/><Relationship Id="rId13" Type="http://schemas.openxmlformats.org/officeDocument/2006/relationships/image" Target="../media/image153.png"/><Relationship Id="rId18" Type="http://schemas.openxmlformats.org/officeDocument/2006/relationships/image" Target="../media/image155.png"/><Relationship Id="rId26" Type="http://schemas.openxmlformats.org/officeDocument/2006/relationships/image" Target="../media/image162.png"/><Relationship Id="rId3" Type="http://schemas.openxmlformats.org/officeDocument/2006/relationships/image" Target="../media/image149.png"/><Relationship Id="rId21" Type="http://schemas.openxmlformats.org/officeDocument/2006/relationships/image" Target="../media/image158.png"/><Relationship Id="rId7" Type="http://schemas.openxmlformats.org/officeDocument/2006/relationships/image" Target="../media/image32.png"/><Relationship Id="rId12" Type="http://schemas.openxmlformats.org/officeDocument/2006/relationships/image" Target="../media/image38.png"/><Relationship Id="rId17" Type="http://schemas.openxmlformats.org/officeDocument/2006/relationships/image" Target="../media/image154.png"/><Relationship Id="rId25" Type="http://schemas.openxmlformats.org/officeDocument/2006/relationships/image" Target="../media/image40.png"/><Relationship Id="rId2" Type="http://schemas.openxmlformats.org/officeDocument/2006/relationships/image" Target="../media/image97.png"/><Relationship Id="rId16" Type="http://schemas.openxmlformats.org/officeDocument/2006/relationships/image" Target="../media/image67.png"/><Relationship Id="rId20" Type="http://schemas.openxmlformats.org/officeDocument/2006/relationships/image" Target="../media/image157.png"/><Relationship Id="rId29" Type="http://schemas.openxmlformats.org/officeDocument/2006/relationships/image" Target="../media/image164.png"/><Relationship Id="rId1" Type="http://schemas.openxmlformats.org/officeDocument/2006/relationships/image" Target="../media/image148.png"/><Relationship Id="rId6" Type="http://schemas.openxmlformats.org/officeDocument/2006/relationships/image" Target="../media/image150.png"/><Relationship Id="rId11" Type="http://schemas.openxmlformats.org/officeDocument/2006/relationships/image" Target="../media/image89.png"/><Relationship Id="rId24" Type="http://schemas.openxmlformats.org/officeDocument/2006/relationships/image" Target="../media/image161.png"/><Relationship Id="rId5" Type="http://schemas.openxmlformats.org/officeDocument/2006/relationships/image" Target="../media/image91.png"/><Relationship Id="rId15" Type="http://schemas.openxmlformats.org/officeDocument/2006/relationships/image" Target="../media/image55.png"/><Relationship Id="rId23" Type="http://schemas.openxmlformats.org/officeDocument/2006/relationships/image" Target="../media/image160.png"/><Relationship Id="rId28" Type="http://schemas.openxmlformats.org/officeDocument/2006/relationships/image" Target="../media/image163.png"/><Relationship Id="rId10" Type="http://schemas.openxmlformats.org/officeDocument/2006/relationships/image" Target="../media/image152.png"/><Relationship Id="rId19" Type="http://schemas.openxmlformats.org/officeDocument/2006/relationships/image" Target="../media/image156.png"/><Relationship Id="rId4" Type="http://schemas.openxmlformats.org/officeDocument/2006/relationships/image" Target="../media/image53.png"/><Relationship Id="rId9" Type="http://schemas.openxmlformats.org/officeDocument/2006/relationships/image" Target="../media/image151.png"/><Relationship Id="rId14" Type="http://schemas.openxmlformats.org/officeDocument/2006/relationships/image" Target="../media/image134.png"/><Relationship Id="rId22" Type="http://schemas.openxmlformats.org/officeDocument/2006/relationships/image" Target="../media/image159.png"/><Relationship Id="rId27" Type="http://schemas.openxmlformats.org/officeDocument/2006/relationships/image" Target="../media/image54.png"/><Relationship Id="rId30" Type="http://schemas.openxmlformats.org/officeDocument/2006/relationships/image" Target="../media/image16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2288321</xdr:colOff>
      <xdr:row>4</xdr:row>
      <xdr:rowOff>17755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21166" y="124700"/>
          <a:ext cx="3408604" cy="639058"/>
        </a:xfrm>
        <a:prstGeom prst="rect">
          <a:avLst/>
        </a:prstGeom>
      </xdr:spPr>
    </xdr:pic>
    <xdr:clientData/>
  </xdr:twoCellAnchor>
  <xdr:twoCellAnchor editAs="oneCell">
    <xdr:from>
      <xdr:col>0</xdr:col>
      <xdr:colOff>0</xdr:colOff>
      <xdr:row>0</xdr:row>
      <xdr:rowOff>0</xdr:rowOff>
    </xdr:from>
    <xdr:to>
      <xdr:col>1</xdr:col>
      <xdr:colOff>2288321</xdr:colOff>
      <xdr:row>4</xdr:row>
      <xdr:rowOff>3150</xdr:rowOff>
    </xdr:to>
    <xdr:pic>
      <xdr:nvPicPr>
        <xdr:cNvPr id="89" name="Picture 88">
          <a:extLst>
            <a:ext uri="{FF2B5EF4-FFF2-40B4-BE49-F238E27FC236}">
              <a16:creationId xmlns:a16="http://schemas.microsoft.com/office/drawing/2014/main" id="{2C73407D-6305-4169-A5C9-29456A0EE4F8}"/>
            </a:ext>
          </a:extLst>
        </xdr:cNvPr>
        <xdr:cNvPicPr>
          <a:picLocks noChangeAspect="1"/>
        </xdr:cNvPicPr>
      </xdr:nvPicPr>
      <xdr:blipFill>
        <a:blip xmlns:r="http://schemas.openxmlformats.org/officeDocument/2006/relationships" r:embed="rId1" cstate="print"/>
        <a:stretch>
          <a:fillRect/>
        </a:stretch>
      </xdr:blipFill>
      <xdr:spPr>
        <a:xfrm>
          <a:off x="0" y="124700"/>
          <a:ext cx="3507521" cy="663550"/>
        </a:xfrm>
        <a:prstGeom prst="rect">
          <a:avLst/>
        </a:prstGeom>
      </xdr:spPr>
    </xdr:pic>
    <xdr:clientData/>
  </xdr:twoCellAnchor>
  <xdr:twoCellAnchor editAs="oneCell">
    <xdr:from>
      <xdr:col>0</xdr:col>
      <xdr:colOff>0</xdr:colOff>
      <xdr:row>0</xdr:row>
      <xdr:rowOff>124700</xdr:rowOff>
    </xdr:from>
    <xdr:to>
      <xdr:col>1</xdr:col>
      <xdr:colOff>2307371</xdr:colOff>
      <xdr:row>4</xdr:row>
      <xdr:rowOff>130549</xdr:rowOff>
    </xdr:to>
    <xdr:pic>
      <xdr:nvPicPr>
        <xdr:cNvPr id="282" name="Picture 281">
          <a:extLst>
            <a:ext uri="{FF2B5EF4-FFF2-40B4-BE49-F238E27FC236}">
              <a16:creationId xmlns:a16="http://schemas.microsoft.com/office/drawing/2014/main" id="{C8FDAA85-365F-44CD-8066-3D661EEEDBAD}"/>
            </a:ext>
          </a:extLst>
        </xdr:cNvPr>
        <xdr:cNvPicPr>
          <a:picLocks noChangeAspect="1"/>
        </xdr:cNvPicPr>
      </xdr:nvPicPr>
      <xdr:blipFill>
        <a:blip xmlns:r="http://schemas.openxmlformats.org/officeDocument/2006/relationships" r:embed="rId1" cstate="print"/>
        <a:stretch>
          <a:fillRect/>
        </a:stretch>
      </xdr:blipFill>
      <xdr:spPr>
        <a:xfrm>
          <a:off x="0" y="124700"/>
          <a:ext cx="3507521" cy="663550"/>
        </a:xfrm>
        <a:prstGeom prst="rect">
          <a:avLst/>
        </a:prstGeom>
      </xdr:spPr>
    </xdr:pic>
    <xdr:clientData/>
  </xdr:twoCellAnchor>
  <xdr:twoCellAnchor>
    <xdr:from>
      <xdr:col>17</xdr:col>
      <xdr:colOff>43295</xdr:colOff>
      <xdr:row>26</xdr:row>
      <xdr:rowOff>51955</xdr:rowOff>
    </xdr:from>
    <xdr:to>
      <xdr:col>17</xdr:col>
      <xdr:colOff>433820</xdr:colOff>
      <xdr:row>26</xdr:row>
      <xdr:rowOff>443778</xdr:rowOff>
    </xdr:to>
    <xdr:pic>
      <xdr:nvPicPr>
        <xdr:cNvPr id="283" name="Picture 7">
          <a:extLst>
            <a:ext uri="{FF2B5EF4-FFF2-40B4-BE49-F238E27FC236}">
              <a16:creationId xmlns:a16="http://schemas.microsoft.com/office/drawing/2014/main" id="{359098FE-DDD1-4853-AF0B-3CA9488995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719145" y="16536555"/>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25977</xdr:colOff>
      <xdr:row>27</xdr:row>
      <xdr:rowOff>51955</xdr:rowOff>
    </xdr:from>
    <xdr:to>
      <xdr:col>17</xdr:col>
      <xdr:colOff>416502</xdr:colOff>
      <xdr:row>27</xdr:row>
      <xdr:rowOff>443778</xdr:rowOff>
    </xdr:to>
    <xdr:pic>
      <xdr:nvPicPr>
        <xdr:cNvPr id="284" name="Picture 7">
          <a:extLst>
            <a:ext uri="{FF2B5EF4-FFF2-40B4-BE49-F238E27FC236}">
              <a16:creationId xmlns:a16="http://schemas.microsoft.com/office/drawing/2014/main" id="{CF728026-E70C-4EE1-A56B-9B3BBB00707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01827" y="17266805"/>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51954</xdr:colOff>
      <xdr:row>28</xdr:row>
      <xdr:rowOff>60614</xdr:rowOff>
    </xdr:from>
    <xdr:to>
      <xdr:col>17</xdr:col>
      <xdr:colOff>442479</xdr:colOff>
      <xdr:row>28</xdr:row>
      <xdr:rowOff>452437</xdr:rowOff>
    </xdr:to>
    <xdr:pic>
      <xdr:nvPicPr>
        <xdr:cNvPr id="285" name="Picture 7">
          <a:extLst>
            <a:ext uri="{FF2B5EF4-FFF2-40B4-BE49-F238E27FC236}">
              <a16:creationId xmlns:a16="http://schemas.microsoft.com/office/drawing/2014/main" id="{D28F4489-8ECE-49EB-ACEE-ED79137BDEA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727804" y="18589914"/>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43295</xdr:colOff>
      <xdr:row>29</xdr:row>
      <xdr:rowOff>43296</xdr:rowOff>
    </xdr:from>
    <xdr:to>
      <xdr:col>17</xdr:col>
      <xdr:colOff>433820</xdr:colOff>
      <xdr:row>29</xdr:row>
      <xdr:rowOff>435119</xdr:rowOff>
    </xdr:to>
    <xdr:pic>
      <xdr:nvPicPr>
        <xdr:cNvPr id="286" name="Picture 7">
          <a:extLst>
            <a:ext uri="{FF2B5EF4-FFF2-40B4-BE49-F238E27FC236}">
              <a16:creationId xmlns:a16="http://schemas.microsoft.com/office/drawing/2014/main" id="{BA90D505-966F-4F2B-B621-8D7C01C765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719145" y="1963939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43295</xdr:colOff>
      <xdr:row>30</xdr:row>
      <xdr:rowOff>25977</xdr:rowOff>
    </xdr:from>
    <xdr:to>
      <xdr:col>17</xdr:col>
      <xdr:colOff>433820</xdr:colOff>
      <xdr:row>30</xdr:row>
      <xdr:rowOff>417800</xdr:rowOff>
    </xdr:to>
    <xdr:pic>
      <xdr:nvPicPr>
        <xdr:cNvPr id="287" name="Picture 7">
          <a:extLst>
            <a:ext uri="{FF2B5EF4-FFF2-40B4-BE49-F238E27FC236}">
              <a16:creationId xmlns:a16="http://schemas.microsoft.com/office/drawing/2014/main" id="{172AA6BB-667B-4EFE-9414-77B6DCE86D7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719145" y="21082577"/>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34636</xdr:colOff>
      <xdr:row>32</xdr:row>
      <xdr:rowOff>34636</xdr:rowOff>
    </xdr:from>
    <xdr:to>
      <xdr:col>17</xdr:col>
      <xdr:colOff>425161</xdr:colOff>
      <xdr:row>32</xdr:row>
      <xdr:rowOff>426459</xdr:rowOff>
    </xdr:to>
    <xdr:pic>
      <xdr:nvPicPr>
        <xdr:cNvPr id="288" name="Picture 7">
          <a:extLst>
            <a:ext uri="{FF2B5EF4-FFF2-40B4-BE49-F238E27FC236}">
              <a16:creationId xmlns:a16="http://schemas.microsoft.com/office/drawing/2014/main" id="{E72EDE56-6331-43D3-A737-F51290A0E6E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710486" y="2343438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25977</xdr:colOff>
      <xdr:row>34</xdr:row>
      <xdr:rowOff>34636</xdr:rowOff>
    </xdr:from>
    <xdr:to>
      <xdr:col>17</xdr:col>
      <xdr:colOff>416502</xdr:colOff>
      <xdr:row>34</xdr:row>
      <xdr:rowOff>426459</xdr:rowOff>
    </xdr:to>
    <xdr:pic>
      <xdr:nvPicPr>
        <xdr:cNvPr id="289" name="Picture 7">
          <a:extLst>
            <a:ext uri="{FF2B5EF4-FFF2-40B4-BE49-F238E27FC236}">
              <a16:creationId xmlns:a16="http://schemas.microsoft.com/office/drawing/2014/main" id="{DA0E9505-55B7-48ED-AF5E-4EDD917790E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701827" y="2606963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34636</xdr:colOff>
      <xdr:row>35</xdr:row>
      <xdr:rowOff>34636</xdr:rowOff>
    </xdr:from>
    <xdr:to>
      <xdr:col>17</xdr:col>
      <xdr:colOff>425161</xdr:colOff>
      <xdr:row>35</xdr:row>
      <xdr:rowOff>426459</xdr:rowOff>
    </xdr:to>
    <xdr:pic>
      <xdr:nvPicPr>
        <xdr:cNvPr id="290" name="Picture 7">
          <a:extLst>
            <a:ext uri="{FF2B5EF4-FFF2-40B4-BE49-F238E27FC236}">
              <a16:creationId xmlns:a16="http://schemas.microsoft.com/office/drawing/2014/main" id="{D30224A1-BFD6-42E0-B401-C4CE8E5DD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710486" y="2678083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51954</xdr:colOff>
      <xdr:row>37</xdr:row>
      <xdr:rowOff>51954</xdr:rowOff>
    </xdr:from>
    <xdr:to>
      <xdr:col>17</xdr:col>
      <xdr:colOff>442479</xdr:colOff>
      <xdr:row>37</xdr:row>
      <xdr:rowOff>443777</xdr:rowOff>
    </xdr:to>
    <xdr:pic>
      <xdr:nvPicPr>
        <xdr:cNvPr id="291" name="Picture 7">
          <a:extLst>
            <a:ext uri="{FF2B5EF4-FFF2-40B4-BE49-F238E27FC236}">
              <a16:creationId xmlns:a16="http://schemas.microsoft.com/office/drawing/2014/main" id="{A47581B8-3393-4D58-9857-CA15F8814DA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727804" y="29427054"/>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34636</xdr:colOff>
      <xdr:row>38</xdr:row>
      <xdr:rowOff>34636</xdr:rowOff>
    </xdr:from>
    <xdr:to>
      <xdr:col>17</xdr:col>
      <xdr:colOff>425161</xdr:colOff>
      <xdr:row>38</xdr:row>
      <xdr:rowOff>426459</xdr:rowOff>
    </xdr:to>
    <xdr:pic>
      <xdr:nvPicPr>
        <xdr:cNvPr id="292" name="Picture 7">
          <a:extLst>
            <a:ext uri="{FF2B5EF4-FFF2-40B4-BE49-F238E27FC236}">
              <a16:creationId xmlns:a16="http://schemas.microsoft.com/office/drawing/2014/main" id="{C61E5BB6-3946-459A-9F69-AA7A7A5D65D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710486" y="3101628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43296</xdr:colOff>
      <xdr:row>41</xdr:row>
      <xdr:rowOff>34636</xdr:rowOff>
    </xdr:from>
    <xdr:to>
      <xdr:col>17</xdr:col>
      <xdr:colOff>433821</xdr:colOff>
      <xdr:row>41</xdr:row>
      <xdr:rowOff>426459</xdr:rowOff>
    </xdr:to>
    <xdr:pic>
      <xdr:nvPicPr>
        <xdr:cNvPr id="293" name="Picture 7">
          <a:extLst>
            <a:ext uri="{FF2B5EF4-FFF2-40B4-BE49-F238E27FC236}">
              <a16:creationId xmlns:a16="http://schemas.microsoft.com/office/drawing/2014/main" id="{1480ED63-0519-40DC-993A-6A51F2AFF0C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719146" y="3510568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43296</xdr:colOff>
      <xdr:row>42</xdr:row>
      <xdr:rowOff>43296</xdr:rowOff>
    </xdr:from>
    <xdr:to>
      <xdr:col>17</xdr:col>
      <xdr:colOff>433821</xdr:colOff>
      <xdr:row>42</xdr:row>
      <xdr:rowOff>435119</xdr:rowOff>
    </xdr:to>
    <xdr:pic>
      <xdr:nvPicPr>
        <xdr:cNvPr id="294" name="Picture 7">
          <a:extLst>
            <a:ext uri="{FF2B5EF4-FFF2-40B4-BE49-F238E27FC236}">
              <a16:creationId xmlns:a16="http://schemas.microsoft.com/office/drawing/2014/main" id="{104BC65E-364C-414F-BBA7-024A9ADEBB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719146" y="3599064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34637</xdr:colOff>
      <xdr:row>43</xdr:row>
      <xdr:rowOff>51954</xdr:rowOff>
    </xdr:from>
    <xdr:to>
      <xdr:col>17</xdr:col>
      <xdr:colOff>425162</xdr:colOff>
      <xdr:row>43</xdr:row>
      <xdr:rowOff>443777</xdr:rowOff>
    </xdr:to>
    <xdr:pic>
      <xdr:nvPicPr>
        <xdr:cNvPr id="295" name="Picture 7">
          <a:extLst>
            <a:ext uri="{FF2B5EF4-FFF2-40B4-BE49-F238E27FC236}">
              <a16:creationId xmlns:a16="http://schemas.microsoft.com/office/drawing/2014/main" id="{3266B39C-C912-43DE-9902-69D05BBB03C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710487" y="37485204"/>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48057</xdr:colOff>
      <xdr:row>45</xdr:row>
      <xdr:rowOff>39399</xdr:rowOff>
    </xdr:from>
    <xdr:to>
      <xdr:col>17</xdr:col>
      <xdr:colOff>438582</xdr:colOff>
      <xdr:row>45</xdr:row>
      <xdr:rowOff>426460</xdr:rowOff>
    </xdr:to>
    <xdr:pic>
      <xdr:nvPicPr>
        <xdr:cNvPr id="296" name="Picture 7">
          <a:extLst>
            <a:ext uri="{FF2B5EF4-FFF2-40B4-BE49-F238E27FC236}">
              <a16:creationId xmlns:a16="http://schemas.microsoft.com/office/drawing/2014/main" id="{7134F41D-2532-4A06-8500-0C7DAF24A20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723907" y="40107899"/>
          <a:ext cx="390525" cy="38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51955</xdr:colOff>
      <xdr:row>44</xdr:row>
      <xdr:rowOff>51954</xdr:rowOff>
    </xdr:from>
    <xdr:to>
      <xdr:col>17</xdr:col>
      <xdr:colOff>442480</xdr:colOff>
      <xdr:row>44</xdr:row>
      <xdr:rowOff>443777</xdr:rowOff>
    </xdr:to>
    <xdr:pic>
      <xdr:nvPicPr>
        <xdr:cNvPr id="297" name="Picture 7">
          <a:extLst>
            <a:ext uri="{FF2B5EF4-FFF2-40B4-BE49-F238E27FC236}">
              <a16:creationId xmlns:a16="http://schemas.microsoft.com/office/drawing/2014/main" id="{EAD0542F-73AA-46AC-A3E8-7CB19932FD8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2727805" y="38507554"/>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43295</xdr:colOff>
      <xdr:row>46</xdr:row>
      <xdr:rowOff>25977</xdr:rowOff>
    </xdr:from>
    <xdr:to>
      <xdr:col>17</xdr:col>
      <xdr:colOff>433820</xdr:colOff>
      <xdr:row>46</xdr:row>
      <xdr:rowOff>417800</xdr:rowOff>
    </xdr:to>
    <xdr:pic>
      <xdr:nvPicPr>
        <xdr:cNvPr id="298" name="Picture 7">
          <a:extLst>
            <a:ext uri="{FF2B5EF4-FFF2-40B4-BE49-F238E27FC236}">
              <a16:creationId xmlns:a16="http://schemas.microsoft.com/office/drawing/2014/main" id="{E2CD261E-5430-4F45-AC3F-9E2D8E77D09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719145" y="41554977"/>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34636</xdr:colOff>
      <xdr:row>48</xdr:row>
      <xdr:rowOff>25978</xdr:rowOff>
    </xdr:from>
    <xdr:to>
      <xdr:col>17</xdr:col>
      <xdr:colOff>425161</xdr:colOff>
      <xdr:row>48</xdr:row>
      <xdr:rowOff>417801</xdr:rowOff>
    </xdr:to>
    <xdr:pic>
      <xdr:nvPicPr>
        <xdr:cNvPr id="299" name="Picture 7">
          <a:extLst>
            <a:ext uri="{FF2B5EF4-FFF2-40B4-BE49-F238E27FC236}">
              <a16:creationId xmlns:a16="http://schemas.microsoft.com/office/drawing/2014/main" id="{9700D434-DD9C-4143-BDC6-C060DB99FA3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710486" y="44037828"/>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493369</xdr:colOff>
      <xdr:row>50</xdr:row>
      <xdr:rowOff>56334</xdr:rowOff>
    </xdr:from>
    <xdr:to>
      <xdr:col>17</xdr:col>
      <xdr:colOff>883894</xdr:colOff>
      <xdr:row>50</xdr:row>
      <xdr:rowOff>448157</xdr:rowOff>
    </xdr:to>
    <xdr:pic>
      <xdr:nvPicPr>
        <xdr:cNvPr id="300" name="Picture 7">
          <a:extLst>
            <a:ext uri="{FF2B5EF4-FFF2-40B4-BE49-F238E27FC236}">
              <a16:creationId xmlns:a16="http://schemas.microsoft.com/office/drawing/2014/main" id="{39D4A40B-799D-44E5-869B-4267E2F6B19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3169219" y="46697084"/>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43296</xdr:colOff>
      <xdr:row>51</xdr:row>
      <xdr:rowOff>25977</xdr:rowOff>
    </xdr:from>
    <xdr:to>
      <xdr:col>17</xdr:col>
      <xdr:colOff>433821</xdr:colOff>
      <xdr:row>51</xdr:row>
      <xdr:rowOff>417800</xdr:rowOff>
    </xdr:to>
    <xdr:pic>
      <xdr:nvPicPr>
        <xdr:cNvPr id="301" name="Picture 7">
          <a:extLst>
            <a:ext uri="{FF2B5EF4-FFF2-40B4-BE49-F238E27FC236}">
              <a16:creationId xmlns:a16="http://schemas.microsoft.com/office/drawing/2014/main" id="{30853F46-ECAC-4E2C-A892-DE245D4D86D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719146" y="47835127"/>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34636</xdr:colOff>
      <xdr:row>52</xdr:row>
      <xdr:rowOff>34636</xdr:rowOff>
    </xdr:from>
    <xdr:to>
      <xdr:col>17</xdr:col>
      <xdr:colOff>425161</xdr:colOff>
      <xdr:row>52</xdr:row>
      <xdr:rowOff>426459</xdr:rowOff>
    </xdr:to>
    <xdr:pic>
      <xdr:nvPicPr>
        <xdr:cNvPr id="302" name="Picture 7">
          <a:extLst>
            <a:ext uri="{FF2B5EF4-FFF2-40B4-BE49-F238E27FC236}">
              <a16:creationId xmlns:a16="http://schemas.microsoft.com/office/drawing/2014/main" id="{A765141A-7190-41FB-BBEB-06C23ED1BC3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710486" y="4872008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34637</xdr:colOff>
      <xdr:row>53</xdr:row>
      <xdr:rowOff>34637</xdr:rowOff>
    </xdr:from>
    <xdr:to>
      <xdr:col>17</xdr:col>
      <xdr:colOff>425162</xdr:colOff>
      <xdr:row>53</xdr:row>
      <xdr:rowOff>426460</xdr:rowOff>
    </xdr:to>
    <xdr:pic>
      <xdr:nvPicPr>
        <xdr:cNvPr id="303" name="Picture 7">
          <a:extLst>
            <a:ext uri="{FF2B5EF4-FFF2-40B4-BE49-F238E27FC236}">
              <a16:creationId xmlns:a16="http://schemas.microsoft.com/office/drawing/2014/main" id="{D9AB1BF7-CD85-4B69-B7EF-9AF574A258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710487" y="50034537"/>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34637</xdr:colOff>
      <xdr:row>54</xdr:row>
      <xdr:rowOff>25977</xdr:rowOff>
    </xdr:from>
    <xdr:to>
      <xdr:col>17</xdr:col>
      <xdr:colOff>425162</xdr:colOff>
      <xdr:row>54</xdr:row>
      <xdr:rowOff>417800</xdr:rowOff>
    </xdr:to>
    <xdr:pic>
      <xdr:nvPicPr>
        <xdr:cNvPr id="304" name="Picture 7">
          <a:extLst>
            <a:ext uri="{FF2B5EF4-FFF2-40B4-BE49-F238E27FC236}">
              <a16:creationId xmlns:a16="http://schemas.microsoft.com/office/drawing/2014/main" id="{7392F38E-6C69-4375-A2D6-6742CE88861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2710487" y="50902177"/>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34637</xdr:colOff>
      <xdr:row>55</xdr:row>
      <xdr:rowOff>17318</xdr:rowOff>
    </xdr:from>
    <xdr:to>
      <xdr:col>17</xdr:col>
      <xdr:colOff>425162</xdr:colOff>
      <xdr:row>55</xdr:row>
      <xdr:rowOff>409141</xdr:rowOff>
    </xdr:to>
    <xdr:pic>
      <xdr:nvPicPr>
        <xdr:cNvPr id="305" name="Picture 7">
          <a:extLst>
            <a:ext uri="{FF2B5EF4-FFF2-40B4-BE49-F238E27FC236}">
              <a16:creationId xmlns:a16="http://schemas.microsoft.com/office/drawing/2014/main" id="{C9E984B7-3F1D-469A-A521-DED2BB54F713}"/>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2710487" y="52207968"/>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34636</xdr:colOff>
      <xdr:row>56</xdr:row>
      <xdr:rowOff>34636</xdr:rowOff>
    </xdr:from>
    <xdr:to>
      <xdr:col>17</xdr:col>
      <xdr:colOff>425161</xdr:colOff>
      <xdr:row>56</xdr:row>
      <xdr:rowOff>426459</xdr:rowOff>
    </xdr:to>
    <xdr:pic>
      <xdr:nvPicPr>
        <xdr:cNvPr id="306" name="Picture 7">
          <a:extLst>
            <a:ext uri="{FF2B5EF4-FFF2-40B4-BE49-F238E27FC236}">
              <a16:creationId xmlns:a16="http://schemas.microsoft.com/office/drawing/2014/main" id="{BEA91C50-8FE6-4DD4-B9D5-408C57ED6B7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710486" y="5353973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494233</xdr:colOff>
      <xdr:row>58</xdr:row>
      <xdr:rowOff>51474</xdr:rowOff>
    </xdr:from>
    <xdr:to>
      <xdr:col>17</xdr:col>
      <xdr:colOff>884758</xdr:colOff>
      <xdr:row>58</xdr:row>
      <xdr:rowOff>443297</xdr:rowOff>
    </xdr:to>
    <xdr:pic>
      <xdr:nvPicPr>
        <xdr:cNvPr id="307" name="Picture 7">
          <a:extLst>
            <a:ext uri="{FF2B5EF4-FFF2-40B4-BE49-F238E27FC236}">
              <a16:creationId xmlns:a16="http://schemas.microsoft.com/office/drawing/2014/main" id="{FE8BE8D8-63E2-4267-ACA8-052A70F038C4}"/>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3170083" y="55417124"/>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51955</xdr:colOff>
      <xdr:row>57</xdr:row>
      <xdr:rowOff>34637</xdr:rowOff>
    </xdr:from>
    <xdr:to>
      <xdr:col>17</xdr:col>
      <xdr:colOff>442480</xdr:colOff>
      <xdr:row>57</xdr:row>
      <xdr:rowOff>426460</xdr:rowOff>
    </xdr:to>
    <xdr:pic>
      <xdr:nvPicPr>
        <xdr:cNvPr id="308" name="Picture 7">
          <a:extLst>
            <a:ext uri="{FF2B5EF4-FFF2-40B4-BE49-F238E27FC236}">
              <a16:creationId xmlns:a16="http://schemas.microsoft.com/office/drawing/2014/main" id="{08DCF096-F8AE-4CF7-A5A6-420B9838464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727805" y="54523987"/>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35500</xdr:colOff>
      <xdr:row>59</xdr:row>
      <xdr:rowOff>36512</xdr:rowOff>
    </xdr:from>
    <xdr:to>
      <xdr:col>17</xdr:col>
      <xdr:colOff>426025</xdr:colOff>
      <xdr:row>59</xdr:row>
      <xdr:rowOff>433097</xdr:rowOff>
    </xdr:to>
    <xdr:pic>
      <xdr:nvPicPr>
        <xdr:cNvPr id="309" name="Picture 7">
          <a:extLst>
            <a:ext uri="{FF2B5EF4-FFF2-40B4-BE49-F238E27FC236}">
              <a16:creationId xmlns:a16="http://schemas.microsoft.com/office/drawing/2014/main" id="{B51AC5DE-4F4E-4F5A-AA1C-B237AEAC58D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711350" y="56240362"/>
          <a:ext cx="390525" cy="396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38100</xdr:colOff>
      <xdr:row>60</xdr:row>
      <xdr:rowOff>28575</xdr:rowOff>
    </xdr:from>
    <xdr:to>
      <xdr:col>17</xdr:col>
      <xdr:colOff>428625</xdr:colOff>
      <xdr:row>60</xdr:row>
      <xdr:rowOff>420398</xdr:rowOff>
    </xdr:to>
    <xdr:pic>
      <xdr:nvPicPr>
        <xdr:cNvPr id="310" name="Picture 7">
          <a:extLst>
            <a:ext uri="{FF2B5EF4-FFF2-40B4-BE49-F238E27FC236}">
              <a16:creationId xmlns:a16="http://schemas.microsoft.com/office/drawing/2014/main" id="{32C60923-56B7-494B-A1A9-92998B32C55A}"/>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713950" y="57546875"/>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511906</xdr:colOff>
      <xdr:row>61</xdr:row>
      <xdr:rowOff>64861</xdr:rowOff>
    </xdr:from>
    <xdr:to>
      <xdr:col>17</xdr:col>
      <xdr:colOff>905606</xdr:colOff>
      <xdr:row>61</xdr:row>
      <xdr:rowOff>467796</xdr:rowOff>
    </xdr:to>
    <xdr:pic>
      <xdr:nvPicPr>
        <xdr:cNvPr id="311" name="Picture 7">
          <a:extLst>
            <a:ext uri="{FF2B5EF4-FFF2-40B4-BE49-F238E27FC236}">
              <a16:creationId xmlns:a16="http://schemas.microsoft.com/office/drawing/2014/main" id="{065A4F8B-7DEC-42CF-A35F-248E18343EB8}"/>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3187756" y="58776961"/>
          <a:ext cx="393700" cy="402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38024</xdr:colOff>
      <xdr:row>62</xdr:row>
      <xdr:rowOff>481520</xdr:rowOff>
    </xdr:from>
    <xdr:to>
      <xdr:col>17</xdr:col>
      <xdr:colOff>431724</xdr:colOff>
      <xdr:row>62</xdr:row>
      <xdr:rowOff>866993</xdr:rowOff>
    </xdr:to>
    <xdr:pic>
      <xdr:nvPicPr>
        <xdr:cNvPr id="312" name="Picture 7">
          <a:extLst>
            <a:ext uri="{FF2B5EF4-FFF2-40B4-BE49-F238E27FC236}">
              <a16:creationId xmlns:a16="http://schemas.microsoft.com/office/drawing/2014/main" id="{62A5CB47-FDF2-4F45-A4DE-6F3B9799021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2713874" y="61384370"/>
          <a:ext cx="393700" cy="385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98311</xdr:colOff>
      <xdr:row>63</xdr:row>
      <xdr:rowOff>495438</xdr:rowOff>
    </xdr:from>
    <xdr:to>
      <xdr:col>17</xdr:col>
      <xdr:colOff>495186</xdr:colOff>
      <xdr:row>63</xdr:row>
      <xdr:rowOff>896785</xdr:rowOff>
    </xdr:to>
    <xdr:pic>
      <xdr:nvPicPr>
        <xdr:cNvPr id="313" name="Picture 7">
          <a:extLst>
            <a:ext uri="{FF2B5EF4-FFF2-40B4-BE49-F238E27FC236}">
              <a16:creationId xmlns:a16="http://schemas.microsoft.com/office/drawing/2014/main" id="{600B9C31-D118-4B36-A27D-B95F909E42D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774161" y="63004838"/>
          <a:ext cx="396875" cy="401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54429</xdr:colOff>
      <xdr:row>64</xdr:row>
      <xdr:rowOff>54429</xdr:rowOff>
    </xdr:from>
    <xdr:to>
      <xdr:col>17</xdr:col>
      <xdr:colOff>444954</xdr:colOff>
      <xdr:row>64</xdr:row>
      <xdr:rowOff>446252</xdr:rowOff>
    </xdr:to>
    <xdr:pic>
      <xdr:nvPicPr>
        <xdr:cNvPr id="314" name="Picture 7">
          <a:extLst>
            <a:ext uri="{FF2B5EF4-FFF2-40B4-BE49-F238E27FC236}">
              <a16:creationId xmlns:a16="http://schemas.microsoft.com/office/drawing/2014/main" id="{18CC89D9-0F8E-4FEC-B4DA-0FC77A438BB5}"/>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2730279" y="64367229"/>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54428</xdr:colOff>
      <xdr:row>65</xdr:row>
      <xdr:rowOff>68036</xdr:rowOff>
    </xdr:from>
    <xdr:to>
      <xdr:col>17</xdr:col>
      <xdr:colOff>444953</xdr:colOff>
      <xdr:row>65</xdr:row>
      <xdr:rowOff>459859</xdr:rowOff>
    </xdr:to>
    <xdr:pic>
      <xdr:nvPicPr>
        <xdr:cNvPr id="315" name="Picture 7">
          <a:extLst>
            <a:ext uri="{FF2B5EF4-FFF2-40B4-BE49-F238E27FC236}">
              <a16:creationId xmlns:a16="http://schemas.microsoft.com/office/drawing/2014/main" id="{254BD596-3516-4143-9D9A-21F8A2C9878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2730278" y="65695286"/>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40821</xdr:colOff>
      <xdr:row>66</xdr:row>
      <xdr:rowOff>40821</xdr:rowOff>
    </xdr:from>
    <xdr:to>
      <xdr:col>17</xdr:col>
      <xdr:colOff>431346</xdr:colOff>
      <xdr:row>66</xdr:row>
      <xdr:rowOff>432644</xdr:rowOff>
    </xdr:to>
    <xdr:pic>
      <xdr:nvPicPr>
        <xdr:cNvPr id="316" name="Picture 7">
          <a:extLst>
            <a:ext uri="{FF2B5EF4-FFF2-40B4-BE49-F238E27FC236}">
              <a16:creationId xmlns:a16="http://schemas.microsoft.com/office/drawing/2014/main" id="{8CC2018F-D8D7-4CEB-AD91-F9C9FC5989BC}"/>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2716671" y="68150921"/>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92110</xdr:colOff>
      <xdr:row>67</xdr:row>
      <xdr:rowOff>54429</xdr:rowOff>
    </xdr:from>
    <xdr:to>
      <xdr:col>17</xdr:col>
      <xdr:colOff>485810</xdr:colOff>
      <xdr:row>67</xdr:row>
      <xdr:rowOff>446252</xdr:rowOff>
    </xdr:to>
    <xdr:pic>
      <xdr:nvPicPr>
        <xdr:cNvPr id="317" name="Picture 7">
          <a:extLst>
            <a:ext uri="{FF2B5EF4-FFF2-40B4-BE49-F238E27FC236}">
              <a16:creationId xmlns:a16="http://schemas.microsoft.com/office/drawing/2014/main" id="{2F3A2A58-C8FA-430C-B340-3CCBA7730B1C}"/>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2893495" y="73287025"/>
          <a:ext cx="393700"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467330</xdr:colOff>
      <xdr:row>29</xdr:row>
      <xdr:rowOff>43793</xdr:rowOff>
    </xdr:from>
    <xdr:to>
      <xdr:col>17</xdr:col>
      <xdr:colOff>845207</xdr:colOff>
      <xdr:row>29</xdr:row>
      <xdr:rowOff>430372</xdr:rowOff>
    </xdr:to>
    <xdr:pic>
      <xdr:nvPicPr>
        <xdr:cNvPr id="318" name="Picture 29">
          <a:extLst>
            <a:ext uri="{FF2B5EF4-FFF2-40B4-BE49-F238E27FC236}">
              <a16:creationId xmlns:a16="http://schemas.microsoft.com/office/drawing/2014/main" id="{9A46BB0E-9519-4F5B-B7E4-03131C70DFC8}"/>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3143180" y="19639893"/>
          <a:ext cx="377877" cy="386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465667</xdr:colOff>
      <xdr:row>31</xdr:row>
      <xdr:rowOff>31750</xdr:rowOff>
    </xdr:from>
    <xdr:to>
      <xdr:col>17</xdr:col>
      <xdr:colOff>856192</xdr:colOff>
      <xdr:row>31</xdr:row>
      <xdr:rowOff>431269</xdr:rowOff>
    </xdr:to>
    <xdr:pic>
      <xdr:nvPicPr>
        <xdr:cNvPr id="319" name="Picture 29">
          <a:extLst>
            <a:ext uri="{FF2B5EF4-FFF2-40B4-BE49-F238E27FC236}">
              <a16:creationId xmlns:a16="http://schemas.microsoft.com/office/drawing/2014/main" id="{52B1B872-E6B4-4B6B-8890-29DFB2703DEA}"/>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3141517" y="2226310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483658</xdr:colOff>
      <xdr:row>37</xdr:row>
      <xdr:rowOff>62599</xdr:rowOff>
    </xdr:from>
    <xdr:to>
      <xdr:col>17</xdr:col>
      <xdr:colOff>862155</xdr:colOff>
      <xdr:row>37</xdr:row>
      <xdr:rowOff>446690</xdr:rowOff>
    </xdr:to>
    <xdr:pic>
      <xdr:nvPicPr>
        <xdr:cNvPr id="320" name="Picture 29">
          <a:extLst>
            <a:ext uri="{FF2B5EF4-FFF2-40B4-BE49-F238E27FC236}">
              <a16:creationId xmlns:a16="http://schemas.microsoft.com/office/drawing/2014/main" id="{5C6B52CE-C1CB-451E-BF5B-BF67F676CE27}"/>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23159508" y="29437699"/>
          <a:ext cx="378497" cy="384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467492</xdr:colOff>
      <xdr:row>43</xdr:row>
      <xdr:rowOff>50958</xdr:rowOff>
    </xdr:from>
    <xdr:to>
      <xdr:col>17</xdr:col>
      <xdr:colOff>849587</xdr:colOff>
      <xdr:row>43</xdr:row>
      <xdr:rowOff>441853</xdr:rowOff>
    </xdr:to>
    <xdr:pic>
      <xdr:nvPicPr>
        <xdr:cNvPr id="321" name="Picture 29">
          <a:extLst>
            <a:ext uri="{FF2B5EF4-FFF2-40B4-BE49-F238E27FC236}">
              <a16:creationId xmlns:a16="http://schemas.microsoft.com/office/drawing/2014/main" id="{9C9F75D4-8C77-4C5A-B283-B41EF060D4CA}"/>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3143342" y="37484208"/>
          <a:ext cx="382095" cy="390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33058</xdr:colOff>
      <xdr:row>47</xdr:row>
      <xdr:rowOff>918987</xdr:rowOff>
    </xdr:from>
    <xdr:to>
      <xdr:col>17</xdr:col>
      <xdr:colOff>420408</xdr:colOff>
      <xdr:row>47</xdr:row>
      <xdr:rowOff>1318506</xdr:rowOff>
    </xdr:to>
    <xdr:pic>
      <xdr:nvPicPr>
        <xdr:cNvPr id="322" name="Picture 29">
          <a:extLst>
            <a:ext uri="{FF2B5EF4-FFF2-40B4-BE49-F238E27FC236}">
              <a16:creationId xmlns:a16="http://schemas.microsoft.com/office/drawing/2014/main" id="{B5D28B21-075D-4808-A7FE-24A126A2C581}"/>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2708908" y="43470337"/>
          <a:ext cx="387350"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458882</xdr:colOff>
      <xdr:row>47</xdr:row>
      <xdr:rowOff>38485</xdr:rowOff>
    </xdr:from>
    <xdr:to>
      <xdr:col>17</xdr:col>
      <xdr:colOff>849407</xdr:colOff>
      <xdr:row>47</xdr:row>
      <xdr:rowOff>430308</xdr:rowOff>
    </xdr:to>
    <xdr:pic>
      <xdr:nvPicPr>
        <xdr:cNvPr id="323" name="Picture 7">
          <a:extLst>
            <a:ext uri="{FF2B5EF4-FFF2-40B4-BE49-F238E27FC236}">
              <a16:creationId xmlns:a16="http://schemas.microsoft.com/office/drawing/2014/main" id="{1F879015-097F-4FC0-A7C7-6F6D85BF0B94}"/>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23134732" y="42589835"/>
          <a:ext cx="390525"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470511</xdr:colOff>
      <xdr:row>51</xdr:row>
      <xdr:rowOff>26276</xdr:rowOff>
    </xdr:from>
    <xdr:to>
      <xdr:col>17</xdr:col>
      <xdr:colOff>856890</xdr:colOff>
      <xdr:row>51</xdr:row>
      <xdr:rowOff>424793</xdr:rowOff>
    </xdr:to>
    <xdr:pic>
      <xdr:nvPicPr>
        <xdr:cNvPr id="324" name="Picture 29">
          <a:extLst>
            <a:ext uri="{FF2B5EF4-FFF2-40B4-BE49-F238E27FC236}">
              <a16:creationId xmlns:a16="http://schemas.microsoft.com/office/drawing/2014/main" id="{EEBC9BEC-6FD7-4329-A2FB-437C95F46002}"/>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3146361" y="47835426"/>
          <a:ext cx="386379" cy="398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461288</xdr:colOff>
      <xdr:row>52</xdr:row>
      <xdr:rowOff>36131</xdr:rowOff>
    </xdr:from>
    <xdr:to>
      <xdr:col>17</xdr:col>
      <xdr:colOff>836450</xdr:colOff>
      <xdr:row>52</xdr:row>
      <xdr:rowOff>419933</xdr:rowOff>
    </xdr:to>
    <xdr:pic>
      <xdr:nvPicPr>
        <xdr:cNvPr id="325" name="Picture 29">
          <a:extLst>
            <a:ext uri="{FF2B5EF4-FFF2-40B4-BE49-F238E27FC236}">
              <a16:creationId xmlns:a16="http://schemas.microsoft.com/office/drawing/2014/main" id="{8369D4C9-2C0E-47AB-B185-4CC51A99C8B6}"/>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3137138" y="48721581"/>
          <a:ext cx="375162" cy="383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461287</xdr:colOff>
      <xdr:row>53</xdr:row>
      <xdr:rowOff>37955</xdr:rowOff>
    </xdr:from>
    <xdr:to>
      <xdr:col>17</xdr:col>
      <xdr:colOff>835136</xdr:colOff>
      <xdr:row>53</xdr:row>
      <xdr:rowOff>420414</xdr:rowOff>
    </xdr:to>
    <xdr:pic>
      <xdr:nvPicPr>
        <xdr:cNvPr id="326" name="Picture 29">
          <a:extLst>
            <a:ext uri="{FF2B5EF4-FFF2-40B4-BE49-F238E27FC236}">
              <a16:creationId xmlns:a16="http://schemas.microsoft.com/office/drawing/2014/main" id="{80E5E0D5-EB96-464B-9C4B-13C668B8742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3137137" y="50037855"/>
          <a:ext cx="373849" cy="382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458734</xdr:colOff>
      <xdr:row>54</xdr:row>
      <xdr:rowOff>38684</xdr:rowOff>
    </xdr:from>
    <xdr:to>
      <xdr:col>17</xdr:col>
      <xdr:colOff>845208</xdr:colOff>
      <xdr:row>54</xdr:row>
      <xdr:rowOff>434059</xdr:rowOff>
    </xdr:to>
    <xdr:pic>
      <xdr:nvPicPr>
        <xdr:cNvPr id="327" name="Picture 29">
          <a:extLst>
            <a:ext uri="{FF2B5EF4-FFF2-40B4-BE49-F238E27FC236}">
              <a16:creationId xmlns:a16="http://schemas.microsoft.com/office/drawing/2014/main" id="{6E8D47FF-A8EA-4E3C-BE96-C0909A4F0588}"/>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3134584" y="50914884"/>
          <a:ext cx="386474" cy="3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451799</xdr:colOff>
      <xdr:row>55</xdr:row>
      <xdr:rowOff>21896</xdr:rowOff>
    </xdr:from>
    <xdr:to>
      <xdr:col>17</xdr:col>
      <xdr:colOff>842324</xdr:colOff>
      <xdr:row>55</xdr:row>
      <xdr:rowOff>421415</xdr:rowOff>
    </xdr:to>
    <xdr:pic>
      <xdr:nvPicPr>
        <xdr:cNvPr id="328" name="Picture 29">
          <a:extLst>
            <a:ext uri="{FF2B5EF4-FFF2-40B4-BE49-F238E27FC236}">
              <a16:creationId xmlns:a16="http://schemas.microsoft.com/office/drawing/2014/main" id="{184F2A1B-D441-4ACE-8E0D-F0BA900C9896}"/>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3127649" y="52212546"/>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56985</xdr:colOff>
      <xdr:row>57</xdr:row>
      <xdr:rowOff>459036</xdr:rowOff>
    </xdr:from>
    <xdr:to>
      <xdr:col>17</xdr:col>
      <xdr:colOff>441160</xdr:colOff>
      <xdr:row>57</xdr:row>
      <xdr:rowOff>858555</xdr:rowOff>
    </xdr:to>
    <xdr:pic>
      <xdr:nvPicPr>
        <xdr:cNvPr id="329" name="Picture 29">
          <a:extLst>
            <a:ext uri="{FF2B5EF4-FFF2-40B4-BE49-F238E27FC236}">
              <a16:creationId xmlns:a16="http://schemas.microsoft.com/office/drawing/2014/main" id="{13CC0DAD-889A-4820-A261-8483B73D7404}"/>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2732835" y="54948386"/>
          <a:ext cx="38417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488658</xdr:colOff>
      <xdr:row>58</xdr:row>
      <xdr:rowOff>451798</xdr:rowOff>
    </xdr:from>
    <xdr:to>
      <xdr:col>17</xdr:col>
      <xdr:colOff>879183</xdr:colOff>
      <xdr:row>58</xdr:row>
      <xdr:rowOff>814551</xdr:rowOff>
    </xdr:to>
    <xdr:pic>
      <xdr:nvPicPr>
        <xdr:cNvPr id="330" name="Picture 29">
          <a:extLst>
            <a:ext uri="{FF2B5EF4-FFF2-40B4-BE49-F238E27FC236}">
              <a16:creationId xmlns:a16="http://schemas.microsoft.com/office/drawing/2014/main" id="{17435B0E-CF2A-42D9-AB7E-97918FEAC1BC}"/>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3164508" y="55817448"/>
          <a:ext cx="390525" cy="362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42333</xdr:colOff>
      <xdr:row>59</xdr:row>
      <xdr:rowOff>465666</xdr:rowOff>
    </xdr:from>
    <xdr:to>
      <xdr:col>17</xdr:col>
      <xdr:colOff>432858</xdr:colOff>
      <xdr:row>59</xdr:row>
      <xdr:rowOff>865185</xdr:rowOff>
    </xdr:to>
    <xdr:pic>
      <xdr:nvPicPr>
        <xdr:cNvPr id="331" name="Picture 29">
          <a:extLst>
            <a:ext uri="{FF2B5EF4-FFF2-40B4-BE49-F238E27FC236}">
              <a16:creationId xmlns:a16="http://schemas.microsoft.com/office/drawing/2014/main" id="{D9C9A06A-A0DB-4BEE-B21A-8C3FF19348FA}"/>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2718183" y="56669516"/>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42334</xdr:colOff>
      <xdr:row>60</xdr:row>
      <xdr:rowOff>465667</xdr:rowOff>
    </xdr:from>
    <xdr:to>
      <xdr:col>17</xdr:col>
      <xdr:colOff>432859</xdr:colOff>
      <xdr:row>60</xdr:row>
      <xdr:rowOff>865186</xdr:rowOff>
    </xdr:to>
    <xdr:pic>
      <xdr:nvPicPr>
        <xdr:cNvPr id="332" name="Picture 29">
          <a:extLst>
            <a:ext uri="{FF2B5EF4-FFF2-40B4-BE49-F238E27FC236}">
              <a16:creationId xmlns:a16="http://schemas.microsoft.com/office/drawing/2014/main" id="{3879BE2F-A232-44CD-8185-1D06FDCFAE5B}"/>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2718184" y="57983967"/>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74083</xdr:colOff>
      <xdr:row>61</xdr:row>
      <xdr:rowOff>985027</xdr:rowOff>
    </xdr:from>
    <xdr:to>
      <xdr:col>17</xdr:col>
      <xdr:colOff>467783</xdr:colOff>
      <xdr:row>61</xdr:row>
      <xdr:rowOff>1384546</xdr:rowOff>
    </xdr:to>
    <xdr:pic>
      <xdr:nvPicPr>
        <xdr:cNvPr id="333" name="Picture 29">
          <a:extLst>
            <a:ext uri="{FF2B5EF4-FFF2-40B4-BE49-F238E27FC236}">
              <a16:creationId xmlns:a16="http://schemas.microsoft.com/office/drawing/2014/main" id="{61F77DCD-1B50-43FF-95A5-25ECBD46462C}"/>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2749933" y="59697127"/>
          <a:ext cx="393700"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49743</xdr:colOff>
      <xdr:row>62</xdr:row>
      <xdr:rowOff>912449</xdr:rowOff>
    </xdr:from>
    <xdr:to>
      <xdr:col>17</xdr:col>
      <xdr:colOff>420415</xdr:colOff>
      <xdr:row>62</xdr:row>
      <xdr:rowOff>1284107</xdr:rowOff>
    </xdr:to>
    <xdr:pic>
      <xdr:nvPicPr>
        <xdr:cNvPr id="334" name="Picture 29">
          <a:extLst>
            <a:ext uri="{FF2B5EF4-FFF2-40B4-BE49-F238E27FC236}">
              <a16:creationId xmlns:a16="http://schemas.microsoft.com/office/drawing/2014/main" id="{733EE86F-9B0D-4076-9506-D2D406161ED3}"/>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2725593" y="61815299"/>
          <a:ext cx="370672" cy="371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52917</xdr:colOff>
      <xdr:row>64</xdr:row>
      <xdr:rowOff>486833</xdr:rowOff>
    </xdr:from>
    <xdr:to>
      <xdr:col>17</xdr:col>
      <xdr:colOff>443442</xdr:colOff>
      <xdr:row>64</xdr:row>
      <xdr:rowOff>886352</xdr:rowOff>
    </xdr:to>
    <xdr:pic>
      <xdr:nvPicPr>
        <xdr:cNvPr id="335" name="Picture 29">
          <a:extLst>
            <a:ext uri="{FF2B5EF4-FFF2-40B4-BE49-F238E27FC236}">
              <a16:creationId xmlns:a16="http://schemas.microsoft.com/office/drawing/2014/main" id="{AFCFD2A0-97E0-42E1-9E1F-E1C4FA00CE0F}"/>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2728767" y="6479963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85600</xdr:colOff>
      <xdr:row>67</xdr:row>
      <xdr:rowOff>483658</xdr:rowOff>
    </xdr:from>
    <xdr:to>
      <xdr:col>17</xdr:col>
      <xdr:colOff>466575</xdr:colOff>
      <xdr:row>67</xdr:row>
      <xdr:rowOff>863975</xdr:rowOff>
    </xdr:to>
    <xdr:pic>
      <xdr:nvPicPr>
        <xdr:cNvPr id="338" name="Picture 29">
          <a:extLst>
            <a:ext uri="{FF2B5EF4-FFF2-40B4-BE49-F238E27FC236}">
              <a16:creationId xmlns:a16="http://schemas.microsoft.com/office/drawing/2014/main" id="{FC74C868-E53D-46ED-9C44-591A77AE752D}"/>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22886985" y="73716254"/>
          <a:ext cx="380975" cy="380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542917</xdr:colOff>
      <xdr:row>67</xdr:row>
      <xdr:rowOff>49742</xdr:rowOff>
    </xdr:from>
    <xdr:to>
      <xdr:col>17</xdr:col>
      <xdr:colOff>915074</xdr:colOff>
      <xdr:row>67</xdr:row>
      <xdr:rowOff>446690</xdr:rowOff>
    </xdr:to>
    <xdr:pic>
      <xdr:nvPicPr>
        <xdr:cNvPr id="339" name="Picture 27">
          <a:extLst>
            <a:ext uri="{FF2B5EF4-FFF2-40B4-BE49-F238E27FC236}">
              <a16:creationId xmlns:a16="http://schemas.microsoft.com/office/drawing/2014/main" id="{47259625-51BE-40F6-A3A8-CF1EBB38E23F}"/>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3344302" y="73282338"/>
          <a:ext cx="372157" cy="396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45393</xdr:colOff>
      <xdr:row>41</xdr:row>
      <xdr:rowOff>460821</xdr:rowOff>
    </xdr:from>
    <xdr:to>
      <xdr:col>17</xdr:col>
      <xdr:colOff>411655</xdr:colOff>
      <xdr:row>41</xdr:row>
      <xdr:rowOff>832496</xdr:rowOff>
    </xdr:to>
    <xdr:pic>
      <xdr:nvPicPr>
        <xdr:cNvPr id="340" name="Picture 27">
          <a:extLst>
            <a:ext uri="{FF2B5EF4-FFF2-40B4-BE49-F238E27FC236}">
              <a16:creationId xmlns:a16="http://schemas.microsoft.com/office/drawing/2014/main" id="{DF92AA95-504D-4E39-9554-E0080A0A560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2721243" y="35531871"/>
          <a:ext cx="366262" cy="3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453413</xdr:colOff>
      <xdr:row>47</xdr:row>
      <xdr:rowOff>468727</xdr:rowOff>
    </xdr:from>
    <xdr:to>
      <xdr:col>17</xdr:col>
      <xdr:colOff>840763</xdr:colOff>
      <xdr:row>47</xdr:row>
      <xdr:rowOff>868246</xdr:rowOff>
    </xdr:to>
    <xdr:pic>
      <xdr:nvPicPr>
        <xdr:cNvPr id="341" name="Picture 27">
          <a:extLst>
            <a:ext uri="{FF2B5EF4-FFF2-40B4-BE49-F238E27FC236}">
              <a16:creationId xmlns:a16="http://schemas.microsoft.com/office/drawing/2014/main" id="{DE4C9A18-DD7A-44E1-8E0C-F69CAEA4B61B}"/>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3129263" y="43020077"/>
          <a:ext cx="387350"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482455</xdr:colOff>
      <xdr:row>64</xdr:row>
      <xdr:rowOff>51093</xdr:rowOff>
    </xdr:from>
    <xdr:to>
      <xdr:col>17</xdr:col>
      <xdr:colOff>862725</xdr:colOff>
      <xdr:row>64</xdr:row>
      <xdr:rowOff>440121</xdr:rowOff>
    </xdr:to>
    <xdr:pic>
      <xdr:nvPicPr>
        <xdr:cNvPr id="342" name="Picture 27">
          <a:extLst>
            <a:ext uri="{FF2B5EF4-FFF2-40B4-BE49-F238E27FC236}">
              <a16:creationId xmlns:a16="http://schemas.microsoft.com/office/drawing/2014/main" id="{B37B54B4-0403-4040-882A-CD2147208D0F}"/>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3158305" y="64363893"/>
          <a:ext cx="380270" cy="389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57678</xdr:colOff>
      <xdr:row>58</xdr:row>
      <xdr:rowOff>42333</xdr:rowOff>
    </xdr:from>
    <xdr:to>
      <xdr:col>17</xdr:col>
      <xdr:colOff>446691</xdr:colOff>
      <xdr:row>58</xdr:row>
      <xdr:rowOff>441852</xdr:rowOff>
    </xdr:to>
    <xdr:pic>
      <xdr:nvPicPr>
        <xdr:cNvPr id="344" name="Picture 5">
          <a:extLst>
            <a:ext uri="{FF2B5EF4-FFF2-40B4-BE49-F238E27FC236}">
              <a16:creationId xmlns:a16="http://schemas.microsoft.com/office/drawing/2014/main" id="{6C419771-9FF2-4910-BB7B-482AE50C30C1}"/>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2733528" y="55407983"/>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78845</xdr:colOff>
      <xdr:row>61</xdr:row>
      <xdr:rowOff>63501</xdr:rowOff>
    </xdr:from>
    <xdr:to>
      <xdr:col>17</xdr:col>
      <xdr:colOff>463096</xdr:colOff>
      <xdr:row>61</xdr:row>
      <xdr:rowOff>463020</xdr:rowOff>
    </xdr:to>
    <xdr:pic>
      <xdr:nvPicPr>
        <xdr:cNvPr id="345" name="Picture 5">
          <a:extLst>
            <a:ext uri="{FF2B5EF4-FFF2-40B4-BE49-F238E27FC236}">
              <a16:creationId xmlns:a16="http://schemas.microsoft.com/office/drawing/2014/main" id="{DA1C2486-9E3A-4BEA-80BA-6BD744EF2359}"/>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2754695" y="58775601"/>
          <a:ext cx="384251"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42334</xdr:colOff>
      <xdr:row>62</xdr:row>
      <xdr:rowOff>42333</xdr:rowOff>
    </xdr:from>
    <xdr:to>
      <xdr:col>17</xdr:col>
      <xdr:colOff>432859</xdr:colOff>
      <xdr:row>62</xdr:row>
      <xdr:rowOff>433915</xdr:rowOff>
    </xdr:to>
    <xdr:pic>
      <xdr:nvPicPr>
        <xdr:cNvPr id="348" name="Picture 1">
          <a:extLst>
            <a:ext uri="{FF2B5EF4-FFF2-40B4-BE49-F238E27FC236}">
              <a16:creationId xmlns:a16="http://schemas.microsoft.com/office/drawing/2014/main" id="{C5ABBC55-3189-4B94-9BEF-E932F263D528}"/>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22718184" y="60945183"/>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34313</xdr:colOff>
      <xdr:row>31</xdr:row>
      <xdr:rowOff>34428</xdr:rowOff>
    </xdr:from>
    <xdr:to>
      <xdr:col>17</xdr:col>
      <xdr:colOff>432851</xdr:colOff>
      <xdr:row>31</xdr:row>
      <xdr:rowOff>433947</xdr:rowOff>
    </xdr:to>
    <xdr:pic>
      <xdr:nvPicPr>
        <xdr:cNvPr id="350" name="Picture 24">
          <a:extLst>
            <a:ext uri="{FF2B5EF4-FFF2-40B4-BE49-F238E27FC236}">
              <a16:creationId xmlns:a16="http://schemas.microsoft.com/office/drawing/2014/main" id="{B45FB527-B561-4DE5-9A54-C3A381ED8EBB}"/>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2710163" y="22265778"/>
          <a:ext cx="398538"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454969</xdr:colOff>
      <xdr:row>41</xdr:row>
      <xdr:rowOff>40052</xdr:rowOff>
    </xdr:from>
    <xdr:to>
      <xdr:col>17</xdr:col>
      <xdr:colOff>844881</xdr:colOff>
      <xdr:row>41</xdr:row>
      <xdr:rowOff>424794</xdr:rowOff>
    </xdr:to>
    <xdr:pic>
      <xdr:nvPicPr>
        <xdr:cNvPr id="351" name="Picture 24">
          <a:extLst>
            <a:ext uri="{FF2B5EF4-FFF2-40B4-BE49-F238E27FC236}">
              <a16:creationId xmlns:a16="http://schemas.microsoft.com/office/drawing/2014/main" id="{C33CADC1-1A11-4B32-8CF8-A501838D1E33}"/>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3130819" y="35111102"/>
          <a:ext cx="389912" cy="38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28294</xdr:colOff>
      <xdr:row>47</xdr:row>
      <xdr:rowOff>474465</xdr:rowOff>
    </xdr:from>
    <xdr:to>
      <xdr:col>17</xdr:col>
      <xdr:colOff>423657</xdr:colOff>
      <xdr:row>47</xdr:row>
      <xdr:rowOff>873984</xdr:rowOff>
    </xdr:to>
    <xdr:pic>
      <xdr:nvPicPr>
        <xdr:cNvPr id="352" name="Picture 24">
          <a:extLst>
            <a:ext uri="{FF2B5EF4-FFF2-40B4-BE49-F238E27FC236}">
              <a16:creationId xmlns:a16="http://schemas.microsoft.com/office/drawing/2014/main" id="{4A5231D0-DB1F-47FA-9F82-8264E1DAEAA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2704144" y="43025815"/>
          <a:ext cx="39536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476250</xdr:colOff>
      <xdr:row>59</xdr:row>
      <xdr:rowOff>42333</xdr:rowOff>
    </xdr:from>
    <xdr:to>
      <xdr:col>17</xdr:col>
      <xdr:colOff>874788</xdr:colOff>
      <xdr:row>59</xdr:row>
      <xdr:rowOff>441852</xdr:rowOff>
    </xdr:to>
    <xdr:pic>
      <xdr:nvPicPr>
        <xdr:cNvPr id="353" name="Picture 24">
          <a:extLst>
            <a:ext uri="{FF2B5EF4-FFF2-40B4-BE49-F238E27FC236}">
              <a16:creationId xmlns:a16="http://schemas.microsoft.com/office/drawing/2014/main" id="{FABCB15F-AEBC-4BBA-91B1-6457DE566932}"/>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23152100" y="56246183"/>
          <a:ext cx="398538"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76365</xdr:colOff>
      <xdr:row>61</xdr:row>
      <xdr:rowOff>533120</xdr:rowOff>
    </xdr:from>
    <xdr:to>
      <xdr:col>17</xdr:col>
      <xdr:colOff>474903</xdr:colOff>
      <xdr:row>61</xdr:row>
      <xdr:rowOff>932639</xdr:rowOff>
    </xdr:to>
    <xdr:pic>
      <xdr:nvPicPr>
        <xdr:cNvPr id="354" name="Picture 24">
          <a:extLst>
            <a:ext uri="{FF2B5EF4-FFF2-40B4-BE49-F238E27FC236}">
              <a16:creationId xmlns:a16="http://schemas.microsoft.com/office/drawing/2014/main" id="{5BC4F1C5-FB90-4ECE-A61C-D97BA7F2696A}"/>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2752215" y="59245220"/>
          <a:ext cx="398538"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483185</xdr:colOff>
      <xdr:row>62</xdr:row>
      <xdr:rowOff>489389</xdr:rowOff>
    </xdr:from>
    <xdr:to>
      <xdr:col>17</xdr:col>
      <xdr:colOff>862725</xdr:colOff>
      <xdr:row>62</xdr:row>
      <xdr:rowOff>869863</xdr:rowOff>
    </xdr:to>
    <xdr:pic>
      <xdr:nvPicPr>
        <xdr:cNvPr id="355" name="Picture 24">
          <a:extLst>
            <a:ext uri="{FF2B5EF4-FFF2-40B4-BE49-F238E27FC236}">
              <a16:creationId xmlns:a16="http://schemas.microsoft.com/office/drawing/2014/main" id="{EEAF7758-245F-4AF0-912A-7CEE15C51BC1}"/>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23159035" y="61392239"/>
          <a:ext cx="379540" cy="380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478813</xdr:colOff>
      <xdr:row>32</xdr:row>
      <xdr:rowOff>31470</xdr:rowOff>
    </xdr:from>
    <xdr:to>
      <xdr:col>17</xdr:col>
      <xdr:colOff>877350</xdr:colOff>
      <xdr:row>32</xdr:row>
      <xdr:rowOff>430989</xdr:rowOff>
    </xdr:to>
    <xdr:pic>
      <xdr:nvPicPr>
        <xdr:cNvPr id="356" name="Picture 12">
          <a:extLst>
            <a:ext uri="{FF2B5EF4-FFF2-40B4-BE49-F238E27FC236}">
              <a16:creationId xmlns:a16="http://schemas.microsoft.com/office/drawing/2014/main" id="{63835F74-DBE8-4EF1-A2AC-C4F0E04EB379}"/>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3154663" y="23431220"/>
          <a:ext cx="39853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464046</xdr:colOff>
      <xdr:row>56</xdr:row>
      <xdr:rowOff>36908</xdr:rowOff>
    </xdr:from>
    <xdr:to>
      <xdr:col>17</xdr:col>
      <xdr:colOff>849883</xdr:colOff>
      <xdr:row>56</xdr:row>
      <xdr:rowOff>436427</xdr:rowOff>
    </xdr:to>
    <xdr:pic>
      <xdr:nvPicPr>
        <xdr:cNvPr id="357" name="Picture 12">
          <a:extLst>
            <a:ext uri="{FF2B5EF4-FFF2-40B4-BE49-F238E27FC236}">
              <a16:creationId xmlns:a16="http://schemas.microsoft.com/office/drawing/2014/main" id="{0EED4669-5DB1-40B0-828E-4CBEDC37DEAE}"/>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23139896" y="53542008"/>
          <a:ext cx="38583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476910</xdr:colOff>
      <xdr:row>57</xdr:row>
      <xdr:rowOff>35695</xdr:rowOff>
    </xdr:from>
    <xdr:to>
      <xdr:col>17</xdr:col>
      <xdr:colOff>859572</xdr:colOff>
      <xdr:row>57</xdr:row>
      <xdr:rowOff>435214</xdr:rowOff>
    </xdr:to>
    <xdr:pic>
      <xdr:nvPicPr>
        <xdr:cNvPr id="358" name="Picture 12">
          <a:extLst>
            <a:ext uri="{FF2B5EF4-FFF2-40B4-BE49-F238E27FC236}">
              <a16:creationId xmlns:a16="http://schemas.microsoft.com/office/drawing/2014/main" id="{38801EDD-10D4-45E0-8198-D4BC28D1AF48}"/>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23152760" y="54525045"/>
          <a:ext cx="382662"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66055</xdr:colOff>
      <xdr:row>58</xdr:row>
      <xdr:rowOff>453624</xdr:rowOff>
    </xdr:from>
    <xdr:to>
      <xdr:col>17</xdr:col>
      <xdr:colOff>455067</xdr:colOff>
      <xdr:row>58</xdr:row>
      <xdr:rowOff>827690</xdr:rowOff>
    </xdr:to>
    <xdr:pic>
      <xdr:nvPicPr>
        <xdr:cNvPr id="359" name="Picture 12">
          <a:extLst>
            <a:ext uri="{FF2B5EF4-FFF2-40B4-BE49-F238E27FC236}">
              <a16:creationId xmlns:a16="http://schemas.microsoft.com/office/drawing/2014/main" id="{6E836A91-DEC3-4793-AF8B-C8DC481D3279}"/>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22741905" y="55819274"/>
          <a:ext cx="389012" cy="374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465666</xdr:colOff>
      <xdr:row>60</xdr:row>
      <xdr:rowOff>25547</xdr:rowOff>
    </xdr:from>
    <xdr:to>
      <xdr:col>17</xdr:col>
      <xdr:colOff>854678</xdr:colOff>
      <xdr:row>60</xdr:row>
      <xdr:rowOff>425066</xdr:rowOff>
    </xdr:to>
    <xdr:pic>
      <xdr:nvPicPr>
        <xdr:cNvPr id="360" name="Picture 12">
          <a:extLst>
            <a:ext uri="{FF2B5EF4-FFF2-40B4-BE49-F238E27FC236}">
              <a16:creationId xmlns:a16="http://schemas.microsoft.com/office/drawing/2014/main" id="{8ADFD0E8-D0CA-4558-AAA1-F29F3B7EBFE5}"/>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3141516" y="57543847"/>
          <a:ext cx="389012"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546099</xdr:colOff>
      <xdr:row>63</xdr:row>
      <xdr:rowOff>486355</xdr:rowOff>
    </xdr:from>
    <xdr:to>
      <xdr:col>17</xdr:col>
      <xdr:colOff>933524</xdr:colOff>
      <xdr:row>63</xdr:row>
      <xdr:rowOff>885874</xdr:rowOff>
    </xdr:to>
    <xdr:pic>
      <xdr:nvPicPr>
        <xdr:cNvPr id="361" name="Picture 12">
          <a:extLst>
            <a:ext uri="{FF2B5EF4-FFF2-40B4-BE49-F238E27FC236}">
              <a16:creationId xmlns:a16="http://schemas.microsoft.com/office/drawing/2014/main" id="{29C16EE8-CC3B-496A-8ED7-D76F5BB45328}"/>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23221949" y="62995755"/>
          <a:ext cx="3874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537997</xdr:colOff>
      <xdr:row>63</xdr:row>
      <xdr:rowOff>951446</xdr:rowOff>
    </xdr:from>
    <xdr:to>
      <xdr:col>17</xdr:col>
      <xdr:colOff>919655</xdr:colOff>
      <xdr:row>63</xdr:row>
      <xdr:rowOff>1352915</xdr:rowOff>
    </xdr:to>
    <xdr:pic>
      <xdr:nvPicPr>
        <xdr:cNvPr id="362" name="Picture 25">
          <a:extLst>
            <a:ext uri="{FF2B5EF4-FFF2-40B4-BE49-F238E27FC236}">
              <a16:creationId xmlns:a16="http://schemas.microsoft.com/office/drawing/2014/main" id="{9DF5BBE4-DBA6-440E-87DE-1C14F5013A2A}"/>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3213847" y="63460846"/>
          <a:ext cx="381658" cy="401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515907</xdr:colOff>
      <xdr:row>61</xdr:row>
      <xdr:rowOff>540362</xdr:rowOff>
    </xdr:from>
    <xdr:to>
      <xdr:col>17</xdr:col>
      <xdr:colOff>908094</xdr:colOff>
      <xdr:row>61</xdr:row>
      <xdr:rowOff>939881</xdr:rowOff>
    </xdr:to>
    <xdr:pic>
      <xdr:nvPicPr>
        <xdr:cNvPr id="363" name="Picture 28">
          <a:extLst>
            <a:ext uri="{FF2B5EF4-FFF2-40B4-BE49-F238E27FC236}">
              <a16:creationId xmlns:a16="http://schemas.microsoft.com/office/drawing/2014/main" id="{4EE177B0-9A14-4397-B491-914C80B43F9A}"/>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23191757" y="59252462"/>
          <a:ext cx="39218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88039</xdr:colOff>
      <xdr:row>63</xdr:row>
      <xdr:rowOff>1375439</xdr:rowOff>
    </xdr:from>
    <xdr:to>
      <xdr:col>17</xdr:col>
      <xdr:colOff>486576</xdr:colOff>
      <xdr:row>63</xdr:row>
      <xdr:rowOff>1755908</xdr:rowOff>
    </xdr:to>
    <xdr:pic>
      <xdr:nvPicPr>
        <xdr:cNvPr id="364" name="Picture 28">
          <a:extLst>
            <a:ext uri="{FF2B5EF4-FFF2-40B4-BE49-F238E27FC236}">
              <a16:creationId xmlns:a16="http://schemas.microsoft.com/office/drawing/2014/main" id="{BF0A061F-D497-437D-A8E4-E944F9F21B1D}"/>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22763889" y="63884839"/>
          <a:ext cx="398537" cy="380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532694</xdr:colOff>
      <xdr:row>63</xdr:row>
      <xdr:rowOff>1370517</xdr:rowOff>
    </xdr:from>
    <xdr:to>
      <xdr:col>17</xdr:col>
      <xdr:colOff>926394</xdr:colOff>
      <xdr:row>63</xdr:row>
      <xdr:rowOff>1760511</xdr:rowOff>
    </xdr:to>
    <xdr:pic>
      <xdr:nvPicPr>
        <xdr:cNvPr id="365" name="Picture 29">
          <a:extLst>
            <a:ext uri="{FF2B5EF4-FFF2-40B4-BE49-F238E27FC236}">
              <a16:creationId xmlns:a16="http://schemas.microsoft.com/office/drawing/2014/main" id="{F58195BC-0E1A-49B5-BCE7-63EF13EEC439}"/>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23208544" y="63879917"/>
          <a:ext cx="393700" cy="389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31750</xdr:colOff>
      <xdr:row>47</xdr:row>
      <xdr:rowOff>42334</xdr:rowOff>
    </xdr:from>
    <xdr:to>
      <xdr:col>17</xdr:col>
      <xdr:colOff>422275</xdr:colOff>
      <xdr:row>47</xdr:row>
      <xdr:rowOff>441853</xdr:rowOff>
    </xdr:to>
    <xdr:pic>
      <xdr:nvPicPr>
        <xdr:cNvPr id="366" name="Picture 6">
          <a:extLst>
            <a:ext uri="{FF2B5EF4-FFF2-40B4-BE49-F238E27FC236}">
              <a16:creationId xmlns:a16="http://schemas.microsoft.com/office/drawing/2014/main" id="{56535663-273D-48EF-A765-90D2D06896A2}"/>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22707600" y="42593684"/>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473696</xdr:colOff>
      <xdr:row>60</xdr:row>
      <xdr:rowOff>463112</xdr:rowOff>
    </xdr:from>
    <xdr:to>
      <xdr:col>17</xdr:col>
      <xdr:colOff>864221</xdr:colOff>
      <xdr:row>60</xdr:row>
      <xdr:rowOff>862631</xdr:rowOff>
    </xdr:to>
    <xdr:pic>
      <xdr:nvPicPr>
        <xdr:cNvPr id="367" name="Picture 224">
          <a:extLst>
            <a:ext uri="{FF2B5EF4-FFF2-40B4-BE49-F238E27FC236}">
              <a16:creationId xmlns:a16="http://schemas.microsoft.com/office/drawing/2014/main" id="{F053012D-A923-40C0-96A0-C558E9020109}"/>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23149546" y="57981412"/>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78151</xdr:colOff>
      <xdr:row>63</xdr:row>
      <xdr:rowOff>945092</xdr:rowOff>
    </xdr:from>
    <xdr:to>
      <xdr:col>17</xdr:col>
      <xdr:colOff>476689</xdr:colOff>
      <xdr:row>63</xdr:row>
      <xdr:rowOff>1344611</xdr:rowOff>
    </xdr:to>
    <xdr:pic>
      <xdr:nvPicPr>
        <xdr:cNvPr id="368" name="Picture 24">
          <a:extLst>
            <a:ext uri="{FF2B5EF4-FFF2-40B4-BE49-F238E27FC236}">
              <a16:creationId xmlns:a16="http://schemas.microsoft.com/office/drawing/2014/main" id="{1DF7C56D-8CF1-4DD8-9BFD-62DB0C00DD1D}"/>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2754001" y="63454492"/>
          <a:ext cx="398538"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73154</xdr:colOff>
      <xdr:row>68</xdr:row>
      <xdr:rowOff>50345</xdr:rowOff>
    </xdr:from>
    <xdr:to>
      <xdr:col>17</xdr:col>
      <xdr:colOff>434090</xdr:colOff>
      <xdr:row>68</xdr:row>
      <xdr:rowOff>438068</xdr:rowOff>
    </xdr:to>
    <xdr:pic>
      <xdr:nvPicPr>
        <xdr:cNvPr id="369" name="Picture 5">
          <a:extLst>
            <a:ext uri="{FF2B5EF4-FFF2-40B4-BE49-F238E27FC236}">
              <a16:creationId xmlns:a16="http://schemas.microsoft.com/office/drawing/2014/main" id="{5D5C7193-AEA8-440F-A271-E5FB58F13E13}"/>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22874539" y="74887537"/>
          <a:ext cx="360936" cy="387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483114</xdr:colOff>
      <xdr:row>68</xdr:row>
      <xdr:rowOff>55108</xdr:rowOff>
    </xdr:from>
    <xdr:to>
      <xdr:col>17</xdr:col>
      <xdr:colOff>876814</xdr:colOff>
      <xdr:row>68</xdr:row>
      <xdr:rowOff>449181</xdr:rowOff>
    </xdr:to>
    <xdr:pic>
      <xdr:nvPicPr>
        <xdr:cNvPr id="370" name="Picture 7">
          <a:extLst>
            <a:ext uri="{FF2B5EF4-FFF2-40B4-BE49-F238E27FC236}">
              <a16:creationId xmlns:a16="http://schemas.microsoft.com/office/drawing/2014/main" id="{27C1AA38-30E0-4C77-A5F8-E7EF2D94062D}"/>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23284499" y="74892300"/>
          <a:ext cx="393700"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74738</xdr:colOff>
      <xdr:row>68</xdr:row>
      <xdr:rowOff>478491</xdr:rowOff>
    </xdr:from>
    <xdr:to>
      <xdr:col>17</xdr:col>
      <xdr:colOff>426149</xdr:colOff>
      <xdr:row>68</xdr:row>
      <xdr:rowOff>828894</xdr:rowOff>
    </xdr:to>
    <xdr:pic>
      <xdr:nvPicPr>
        <xdr:cNvPr id="371" name="Picture 24">
          <a:extLst>
            <a:ext uri="{FF2B5EF4-FFF2-40B4-BE49-F238E27FC236}">
              <a16:creationId xmlns:a16="http://schemas.microsoft.com/office/drawing/2014/main" id="{A1EACC8D-19EC-4F89-9DCA-B1992637B2E8}"/>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22876123" y="75315683"/>
          <a:ext cx="351411" cy="35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40166</xdr:colOff>
      <xdr:row>56</xdr:row>
      <xdr:rowOff>476250</xdr:rowOff>
    </xdr:from>
    <xdr:to>
      <xdr:col>17</xdr:col>
      <xdr:colOff>430691</xdr:colOff>
      <xdr:row>56</xdr:row>
      <xdr:rowOff>875769</xdr:rowOff>
    </xdr:to>
    <xdr:pic>
      <xdr:nvPicPr>
        <xdr:cNvPr id="373" name="Picture 29">
          <a:extLst>
            <a:ext uri="{FF2B5EF4-FFF2-40B4-BE49-F238E27FC236}">
              <a16:creationId xmlns:a16="http://schemas.microsoft.com/office/drawing/2014/main" id="{D6E01FEC-0414-4B35-A4FE-A445970D9DAA}"/>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22716016" y="5398135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161435</xdr:colOff>
      <xdr:row>72</xdr:row>
      <xdr:rowOff>436340</xdr:rowOff>
    </xdr:from>
    <xdr:to>
      <xdr:col>17</xdr:col>
      <xdr:colOff>569310</xdr:colOff>
      <xdr:row>72</xdr:row>
      <xdr:rowOff>839707</xdr:rowOff>
    </xdr:to>
    <xdr:pic>
      <xdr:nvPicPr>
        <xdr:cNvPr id="376" name="Picture 375">
          <a:extLst>
            <a:ext uri="{FF2B5EF4-FFF2-40B4-BE49-F238E27FC236}">
              <a16:creationId xmlns:a16="http://schemas.microsoft.com/office/drawing/2014/main" id="{EC178C0B-1C35-4B9B-AE49-B89E976F2C2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37285" y="74851990"/>
          <a:ext cx="407875" cy="403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172473</xdr:colOff>
      <xdr:row>72</xdr:row>
      <xdr:rowOff>17438</xdr:rowOff>
    </xdr:from>
    <xdr:to>
      <xdr:col>17</xdr:col>
      <xdr:colOff>562998</xdr:colOff>
      <xdr:row>72</xdr:row>
      <xdr:rowOff>412195</xdr:rowOff>
    </xdr:to>
    <xdr:pic>
      <xdr:nvPicPr>
        <xdr:cNvPr id="377" name="Picture 376">
          <a:extLst>
            <a:ext uri="{FF2B5EF4-FFF2-40B4-BE49-F238E27FC236}">
              <a16:creationId xmlns:a16="http://schemas.microsoft.com/office/drawing/2014/main" id="{236E8B83-5BB9-4A37-AC0F-5C734D136AFB}"/>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22848323" y="74433088"/>
          <a:ext cx="390525" cy="394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179125</xdr:colOff>
      <xdr:row>72</xdr:row>
      <xdr:rowOff>867635</xdr:rowOff>
    </xdr:from>
    <xdr:to>
      <xdr:col>17</xdr:col>
      <xdr:colOff>582350</xdr:colOff>
      <xdr:row>72</xdr:row>
      <xdr:rowOff>1287851</xdr:rowOff>
    </xdr:to>
    <xdr:pic>
      <xdr:nvPicPr>
        <xdr:cNvPr id="379" name="Picture 25">
          <a:extLst>
            <a:ext uri="{FF2B5EF4-FFF2-40B4-BE49-F238E27FC236}">
              <a16:creationId xmlns:a16="http://schemas.microsoft.com/office/drawing/2014/main" id="{0212BF05-D59D-419C-BCD4-146FF3F5EF41}"/>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2854975" y="75283285"/>
          <a:ext cx="403225" cy="420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621085</xdr:colOff>
      <xdr:row>72</xdr:row>
      <xdr:rowOff>860881</xdr:rowOff>
    </xdr:from>
    <xdr:to>
      <xdr:col>17</xdr:col>
      <xdr:colOff>998910</xdr:colOff>
      <xdr:row>72</xdr:row>
      <xdr:rowOff>1275362</xdr:rowOff>
    </xdr:to>
    <xdr:pic>
      <xdr:nvPicPr>
        <xdr:cNvPr id="380" name="Picture 29">
          <a:extLst>
            <a:ext uri="{FF2B5EF4-FFF2-40B4-BE49-F238E27FC236}">
              <a16:creationId xmlns:a16="http://schemas.microsoft.com/office/drawing/2014/main" id="{4C3FC42B-6060-47E3-8109-672356ACFE1F}"/>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23296935" y="75276531"/>
          <a:ext cx="377825" cy="414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607668</xdr:colOff>
      <xdr:row>72</xdr:row>
      <xdr:rowOff>437035</xdr:rowOff>
    </xdr:from>
    <xdr:to>
      <xdr:col>17</xdr:col>
      <xdr:colOff>989724</xdr:colOff>
      <xdr:row>72</xdr:row>
      <xdr:rowOff>837458</xdr:rowOff>
    </xdr:to>
    <xdr:pic>
      <xdr:nvPicPr>
        <xdr:cNvPr id="381" name="Picture 24">
          <a:extLst>
            <a:ext uri="{FF2B5EF4-FFF2-40B4-BE49-F238E27FC236}">
              <a16:creationId xmlns:a16="http://schemas.microsoft.com/office/drawing/2014/main" id="{261F8EDF-577B-4BD3-B29F-FB8C1712F0AD}"/>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3283518" y="74852685"/>
          <a:ext cx="382056"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152900</xdr:colOff>
      <xdr:row>73</xdr:row>
      <xdr:rowOff>506251</xdr:rowOff>
    </xdr:from>
    <xdr:to>
      <xdr:col>17</xdr:col>
      <xdr:colOff>533900</xdr:colOff>
      <xdr:row>73</xdr:row>
      <xdr:rowOff>893743</xdr:rowOff>
    </xdr:to>
    <xdr:pic>
      <xdr:nvPicPr>
        <xdr:cNvPr id="382" name="Picture 381">
          <a:extLst>
            <a:ext uri="{FF2B5EF4-FFF2-40B4-BE49-F238E27FC236}">
              <a16:creationId xmlns:a16="http://schemas.microsoft.com/office/drawing/2014/main" id="{DE2A74A8-53EE-4BFB-BA52-E7F7F1D98E9E}"/>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22828750" y="76287151"/>
          <a:ext cx="381000" cy="387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144450</xdr:colOff>
      <xdr:row>73</xdr:row>
      <xdr:rowOff>78591</xdr:rowOff>
    </xdr:from>
    <xdr:to>
      <xdr:col>17</xdr:col>
      <xdr:colOff>534975</xdr:colOff>
      <xdr:row>73</xdr:row>
      <xdr:rowOff>466998</xdr:rowOff>
    </xdr:to>
    <xdr:pic>
      <xdr:nvPicPr>
        <xdr:cNvPr id="383" name="Picture 382">
          <a:extLst>
            <a:ext uri="{FF2B5EF4-FFF2-40B4-BE49-F238E27FC236}">
              <a16:creationId xmlns:a16="http://schemas.microsoft.com/office/drawing/2014/main" id="{3C6B4056-0051-49DD-9A5B-16B961DA4285}"/>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22820300" y="75859491"/>
          <a:ext cx="390525" cy="38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600083</xdr:colOff>
      <xdr:row>73</xdr:row>
      <xdr:rowOff>512379</xdr:rowOff>
    </xdr:from>
    <xdr:to>
      <xdr:col>17</xdr:col>
      <xdr:colOff>990463</xdr:colOff>
      <xdr:row>73</xdr:row>
      <xdr:rowOff>902138</xdr:rowOff>
    </xdr:to>
    <xdr:pic>
      <xdr:nvPicPr>
        <xdr:cNvPr id="385" name="Picture 25">
          <a:extLst>
            <a:ext uri="{FF2B5EF4-FFF2-40B4-BE49-F238E27FC236}">
              <a16:creationId xmlns:a16="http://schemas.microsoft.com/office/drawing/2014/main" id="{2CEBCCE5-C861-48F5-A7CE-838A74ADD16E}"/>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23275933" y="76293279"/>
          <a:ext cx="390380" cy="389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142627</xdr:colOff>
      <xdr:row>73</xdr:row>
      <xdr:rowOff>983188</xdr:rowOff>
    </xdr:from>
    <xdr:to>
      <xdr:col>17</xdr:col>
      <xdr:colOff>533152</xdr:colOff>
      <xdr:row>73</xdr:row>
      <xdr:rowOff>1397669</xdr:rowOff>
    </xdr:to>
    <xdr:pic>
      <xdr:nvPicPr>
        <xdr:cNvPr id="386" name="Picture 29">
          <a:extLst>
            <a:ext uri="{FF2B5EF4-FFF2-40B4-BE49-F238E27FC236}">
              <a16:creationId xmlns:a16="http://schemas.microsoft.com/office/drawing/2014/main" id="{30AF35ED-87D9-477A-AAE4-F90697808874}"/>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22818477" y="76713288"/>
          <a:ext cx="390525" cy="1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481726</xdr:colOff>
      <xdr:row>44</xdr:row>
      <xdr:rowOff>61309</xdr:rowOff>
    </xdr:from>
    <xdr:to>
      <xdr:col>17</xdr:col>
      <xdr:colOff>863821</xdr:colOff>
      <xdr:row>44</xdr:row>
      <xdr:rowOff>452204</xdr:rowOff>
    </xdr:to>
    <xdr:pic>
      <xdr:nvPicPr>
        <xdr:cNvPr id="387" name="Picture 29">
          <a:extLst>
            <a:ext uri="{FF2B5EF4-FFF2-40B4-BE49-F238E27FC236}">
              <a16:creationId xmlns:a16="http://schemas.microsoft.com/office/drawing/2014/main" id="{3C9BB6A0-C2A8-4EC1-8C8F-55794CACD127}"/>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23157576" y="38516909"/>
          <a:ext cx="382095" cy="390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142670</xdr:colOff>
      <xdr:row>74</xdr:row>
      <xdr:rowOff>47890</xdr:rowOff>
    </xdr:from>
    <xdr:to>
      <xdr:col>17</xdr:col>
      <xdr:colOff>530413</xdr:colOff>
      <xdr:row>74</xdr:row>
      <xdr:rowOff>442685</xdr:rowOff>
    </xdr:to>
    <xdr:pic>
      <xdr:nvPicPr>
        <xdr:cNvPr id="389" name="Picture 388">
          <a:extLst>
            <a:ext uri="{FF2B5EF4-FFF2-40B4-BE49-F238E27FC236}">
              <a16:creationId xmlns:a16="http://schemas.microsoft.com/office/drawing/2014/main" id="{4E3AA3C3-9CF0-4251-8855-631AB16E7789}"/>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818520" y="76762240"/>
          <a:ext cx="387743" cy="394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151738</xdr:colOff>
      <xdr:row>74</xdr:row>
      <xdr:rowOff>486084</xdr:rowOff>
    </xdr:from>
    <xdr:to>
      <xdr:col>17</xdr:col>
      <xdr:colOff>540358</xdr:colOff>
      <xdr:row>74</xdr:row>
      <xdr:rowOff>904375</xdr:rowOff>
    </xdr:to>
    <xdr:pic>
      <xdr:nvPicPr>
        <xdr:cNvPr id="390" name="Picture 29">
          <a:extLst>
            <a:ext uri="{FF2B5EF4-FFF2-40B4-BE49-F238E27FC236}">
              <a16:creationId xmlns:a16="http://schemas.microsoft.com/office/drawing/2014/main" id="{EE1ED95B-E75F-4F2E-8ABA-76183AB091BA}"/>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953123" y="80562026"/>
          <a:ext cx="388620" cy="418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129297</xdr:colOff>
      <xdr:row>75</xdr:row>
      <xdr:rowOff>85619</xdr:rowOff>
    </xdr:from>
    <xdr:to>
      <xdr:col>17</xdr:col>
      <xdr:colOff>514500</xdr:colOff>
      <xdr:row>75</xdr:row>
      <xdr:rowOff>476604</xdr:rowOff>
    </xdr:to>
    <xdr:pic>
      <xdr:nvPicPr>
        <xdr:cNvPr id="392" name="Picture 391">
          <a:extLst>
            <a:ext uri="{FF2B5EF4-FFF2-40B4-BE49-F238E27FC236}">
              <a16:creationId xmlns:a16="http://schemas.microsoft.com/office/drawing/2014/main" id="{4FFFAAFB-BAB0-418A-84D8-832A06AF96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805147" y="78114419"/>
          <a:ext cx="385203" cy="390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111304</xdr:colOff>
      <xdr:row>75</xdr:row>
      <xdr:rowOff>518098</xdr:rowOff>
    </xdr:from>
    <xdr:to>
      <xdr:col>17</xdr:col>
      <xdr:colOff>508179</xdr:colOff>
      <xdr:row>75</xdr:row>
      <xdr:rowOff>945279</xdr:rowOff>
    </xdr:to>
    <xdr:pic>
      <xdr:nvPicPr>
        <xdr:cNvPr id="393" name="Picture 29">
          <a:extLst>
            <a:ext uri="{FF2B5EF4-FFF2-40B4-BE49-F238E27FC236}">
              <a16:creationId xmlns:a16="http://schemas.microsoft.com/office/drawing/2014/main" id="{299BD8C1-0B31-4D50-93AD-AA9CD7BC435B}"/>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787154" y="78546898"/>
          <a:ext cx="396875" cy="427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108837</xdr:colOff>
      <xdr:row>76</xdr:row>
      <xdr:rowOff>97194</xdr:rowOff>
    </xdr:from>
    <xdr:to>
      <xdr:col>17</xdr:col>
      <xdr:colOff>500390</xdr:colOff>
      <xdr:row>76</xdr:row>
      <xdr:rowOff>488179</xdr:rowOff>
    </xdr:to>
    <xdr:pic>
      <xdr:nvPicPr>
        <xdr:cNvPr id="395" name="Picture 394">
          <a:extLst>
            <a:ext uri="{FF2B5EF4-FFF2-40B4-BE49-F238E27FC236}">
              <a16:creationId xmlns:a16="http://schemas.microsoft.com/office/drawing/2014/main" id="{C6508FBC-EFF0-4DBE-8E0E-9609DE2FD412}"/>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784687" y="79294394"/>
          <a:ext cx="391553" cy="390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97194</xdr:colOff>
      <xdr:row>76</xdr:row>
      <xdr:rowOff>526498</xdr:rowOff>
    </xdr:from>
    <xdr:to>
      <xdr:col>17</xdr:col>
      <xdr:colOff>487719</xdr:colOff>
      <xdr:row>76</xdr:row>
      <xdr:rowOff>947329</xdr:rowOff>
    </xdr:to>
    <xdr:pic>
      <xdr:nvPicPr>
        <xdr:cNvPr id="396" name="Picture 29">
          <a:extLst>
            <a:ext uri="{FF2B5EF4-FFF2-40B4-BE49-F238E27FC236}">
              <a16:creationId xmlns:a16="http://schemas.microsoft.com/office/drawing/2014/main" id="{88797523-6532-4323-80F8-B64FA4882488}"/>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773044" y="79723698"/>
          <a:ext cx="390525" cy="420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107078</xdr:colOff>
      <xdr:row>77</xdr:row>
      <xdr:rowOff>77755</xdr:rowOff>
    </xdr:from>
    <xdr:to>
      <xdr:col>17</xdr:col>
      <xdr:colOff>498631</xdr:colOff>
      <xdr:row>77</xdr:row>
      <xdr:rowOff>468740</xdr:rowOff>
    </xdr:to>
    <xdr:pic>
      <xdr:nvPicPr>
        <xdr:cNvPr id="398" name="Picture 397">
          <a:extLst>
            <a:ext uri="{FF2B5EF4-FFF2-40B4-BE49-F238E27FC236}">
              <a16:creationId xmlns:a16="http://schemas.microsoft.com/office/drawing/2014/main" id="{1940D474-DD6F-444D-B518-692AAB711575}"/>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908463" y="83641313"/>
          <a:ext cx="391553" cy="390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106914</xdr:colOff>
      <xdr:row>77</xdr:row>
      <xdr:rowOff>507059</xdr:rowOff>
    </xdr:from>
    <xdr:to>
      <xdr:col>17</xdr:col>
      <xdr:colOff>497439</xdr:colOff>
      <xdr:row>77</xdr:row>
      <xdr:rowOff>927890</xdr:rowOff>
    </xdr:to>
    <xdr:pic>
      <xdr:nvPicPr>
        <xdr:cNvPr id="399" name="Picture 29">
          <a:extLst>
            <a:ext uri="{FF2B5EF4-FFF2-40B4-BE49-F238E27FC236}">
              <a16:creationId xmlns:a16="http://schemas.microsoft.com/office/drawing/2014/main" id="{A8E1A4F9-24E6-4C8B-AD4A-BC07F983DE4A}"/>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782764" y="80707559"/>
          <a:ext cx="390525" cy="420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104686</xdr:colOff>
      <xdr:row>78</xdr:row>
      <xdr:rowOff>135290</xdr:rowOff>
    </xdr:from>
    <xdr:to>
      <xdr:col>17</xdr:col>
      <xdr:colOff>505764</xdr:colOff>
      <xdr:row>78</xdr:row>
      <xdr:rowOff>532625</xdr:rowOff>
    </xdr:to>
    <xdr:pic>
      <xdr:nvPicPr>
        <xdr:cNvPr id="401" name="Picture 400">
          <a:extLst>
            <a:ext uri="{FF2B5EF4-FFF2-40B4-BE49-F238E27FC236}">
              <a16:creationId xmlns:a16="http://schemas.microsoft.com/office/drawing/2014/main" id="{ACE0619C-2711-4F0D-A6EE-DF580CC50217}"/>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906071" y="84717290"/>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94020</xdr:colOff>
      <xdr:row>78</xdr:row>
      <xdr:rowOff>575096</xdr:rowOff>
    </xdr:from>
    <xdr:to>
      <xdr:col>17</xdr:col>
      <xdr:colOff>494070</xdr:colOff>
      <xdr:row>78</xdr:row>
      <xdr:rowOff>989577</xdr:rowOff>
    </xdr:to>
    <xdr:pic>
      <xdr:nvPicPr>
        <xdr:cNvPr id="402" name="Picture 29">
          <a:extLst>
            <a:ext uri="{FF2B5EF4-FFF2-40B4-BE49-F238E27FC236}">
              <a16:creationId xmlns:a16="http://schemas.microsoft.com/office/drawing/2014/main" id="{EF6CC7D5-0280-4E8F-9375-53B56E13CD66}"/>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769870" y="81797946"/>
          <a:ext cx="400050" cy="414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68982</xdr:colOff>
      <xdr:row>82</xdr:row>
      <xdr:rowOff>125570</xdr:rowOff>
    </xdr:from>
    <xdr:to>
      <xdr:col>17</xdr:col>
      <xdr:colOff>470060</xdr:colOff>
      <xdr:row>82</xdr:row>
      <xdr:rowOff>522905</xdr:rowOff>
    </xdr:to>
    <xdr:pic>
      <xdr:nvPicPr>
        <xdr:cNvPr id="404" name="Picture 403">
          <a:extLst>
            <a:ext uri="{FF2B5EF4-FFF2-40B4-BE49-F238E27FC236}">
              <a16:creationId xmlns:a16="http://schemas.microsoft.com/office/drawing/2014/main" id="{FA7E6302-E2B1-4E8D-8CD5-DA6E039BA40C}"/>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870367" y="91133282"/>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58316</xdr:colOff>
      <xdr:row>82</xdr:row>
      <xdr:rowOff>571726</xdr:rowOff>
    </xdr:from>
    <xdr:to>
      <xdr:col>17</xdr:col>
      <xdr:colOff>458366</xdr:colOff>
      <xdr:row>82</xdr:row>
      <xdr:rowOff>986207</xdr:rowOff>
    </xdr:to>
    <xdr:pic>
      <xdr:nvPicPr>
        <xdr:cNvPr id="405" name="Picture 29">
          <a:extLst>
            <a:ext uri="{FF2B5EF4-FFF2-40B4-BE49-F238E27FC236}">
              <a16:creationId xmlns:a16="http://schemas.microsoft.com/office/drawing/2014/main" id="{841F0913-C55A-40AB-83DB-AD7848EC3F79}"/>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734166" y="88220776"/>
          <a:ext cx="400050" cy="414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71688</xdr:colOff>
      <xdr:row>83</xdr:row>
      <xdr:rowOff>543970</xdr:rowOff>
    </xdr:from>
    <xdr:to>
      <xdr:col>17</xdr:col>
      <xdr:colOff>452053</xdr:colOff>
      <xdr:row>83</xdr:row>
      <xdr:rowOff>949877</xdr:rowOff>
    </xdr:to>
    <xdr:pic>
      <xdr:nvPicPr>
        <xdr:cNvPr id="406" name="Picture 405">
          <a:extLst>
            <a:ext uri="{FF2B5EF4-FFF2-40B4-BE49-F238E27FC236}">
              <a16:creationId xmlns:a16="http://schemas.microsoft.com/office/drawing/2014/main" id="{FD875460-7C7F-4BA7-81E1-02DA79FABD81}"/>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2873073" y="93368758"/>
          <a:ext cx="380365" cy="405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525525</xdr:colOff>
      <xdr:row>83</xdr:row>
      <xdr:rowOff>555461</xdr:rowOff>
    </xdr:from>
    <xdr:to>
      <xdr:col>17</xdr:col>
      <xdr:colOff>925575</xdr:colOff>
      <xdr:row>83</xdr:row>
      <xdr:rowOff>960417</xdr:rowOff>
    </xdr:to>
    <xdr:pic>
      <xdr:nvPicPr>
        <xdr:cNvPr id="408" name="Picture 29">
          <a:extLst>
            <a:ext uri="{FF2B5EF4-FFF2-40B4-BE49-F238E27FC236}">
              <a16:creationId xmlns:a16="http://schemas.microsoft.com/office/drawing/2014/main" id="{619EBC58-6FE0-4C0C-A763-0535F46A2859}"/>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3326910" y="93380249"/>
          <a:ext cx="400050" cy="40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59821</xdr:colOff>
      <xdr:row>83</xdr:row>
      <xdr:rowOff>106913</xdr:rowOff>
    </xdr:from>
    <xdr:to>
      <xdr:col>17</xdr:col>
      <xdr:colOff>456696</xdr:colOff>
      <xdr:row>83</xdr:row>
      <xdr:rowOff>495320</xdr:rowOff>
    </xdr:to>
    <xdr:pic>
      <xdr:nvPicPr>
        <xdr:cNvPr id="409" name="Picture 408">
          <a:extLst>
            <a:ext uri="{FF2B5EF4-FFF2-40B4-BE49-F238E27FC236}">
              <a16:creationId xmlns:a16="http://schemas.microsoft.com/office/drawing/2014/main" id="{79DF524C-5CBA-4173-B63E-9F7FF8EFDCFB}"/>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22861206" y="92931701"/>
          <a:ext cx="396875" cy="38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70905</xdr:colOff>
      <xdr:row>84</xdr:row>
      <xdr:rowOff>563409</xdr:rowOff>
    </xdr:from>
    <xdr:to>
      <xdr:col>17</xdr:col>
      <xdr:colOff>451270</xdr:colOff>
      <xdr:row>84</xdr:row>
      <xdr:rowOff>972491</xdr:rowOff>
    </xdr:to>
    <xdr:pic>
      <xdr:nvPicPr>
        <xdr:cNvPr id="410" name="Picture 409">
          <a:extLst>
            <a:ext uri="{FF2B5EF4-FFF2-40B4-BE49-F238E27FC236}">
              <a16:creationId xmlns:a16="http://schemas.microsoft.com/office/drawing/2014/main" id="{8F6CE3F6-CD17-4937-8DB9-97DB20F941DD}"/>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2872290" y="94597140"/>
          <a:ext cx="380365" cy="409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535244</xdr:colOff>
      <xdr:row>84</xdr:row>
      <xdr:rowOff>560246</xdr:rowOff>
    </xdr:from>
    <xdr:to>
      <xdr:col>17</xdr:col>
      <xdr:colOff>944819</xdr:colOff>
      <xdr:row>84</xdr:row>
      <xdr:rowOff>971552</xdr:rowOff>
    </xdr:to>
    <xdr:pic>
      <xdr:nvPicPr>
        <xdr:cNvPr id="412" name="Picture 29">
          <a:extLst>
            <a:ext uri="{FF2B5EF4-FFF2-40B4-BE49-F238E27FC236}">
              <a16:creationId xmlns:a16="http://schemas.microsoft.com/office/drawing/2014/main" id="{15F26F9D-0C36-42C7-B850-3BDEEEE750A9}"/>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3336629" y="94593977"/>
          <a:ext cx="409575" cy="41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534984</xdr:colOff>
      <xdr:row>80</xdr:row>
      <xdr:rowOff>145958</xdr:rowOff>
    </xdr:from>
    <xdr:to>
      <xdr:col>17</xdr:col>
      <xdr:colOff>915349</xdr:colOff>
      <xdr:row>80</xdr:row>
      <xdr:rowOff>545515</xdr:rowOff>
    </xdr:to>
    <xdr:pic>
      <xdr:nvPicPr>
        <xdr:cNvPr id="414" name="Picture 413">
          <a:extLst>
            <a:ext uri="{FF2B5EF4-FFF2-40B4-BE49-F238E27FC236}">
              <a16:creationId xmlns:a16="http://schemas.microsoft.com/office/drawing/2014/main" id="{DAC48020-4043-49DF-8D16-AAB4AEA73B0A}"/>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3336369" y="87160496"/>
          <a:ext cx="380365" cy="39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58316</xdr:colOff>
      <xdr:row>80</xdr:row>
      <xdr:rowOff>134356</xdr:rowOff>
    </xdr:from>
    <xdr:to>
      <xdr:col>17</xdr:col>
      <xdr:colOff>459394</xdr:colOff>
      <xdr:row>80</xdr:row>
      <xdr:rowOff>528516</xdr:rowOff>
    </xdr:to>
    <xdr:pic>
      <xdr:nvPicPr>
        <xdr:cNvPr id="415" name="Picture 414">
          <a:extLst>
            <a:ext uri="{FF2B5EF4-FFF2-40B4-BE49-F238E27FC236}">
              <a16:creationId xmlns:a16="http://schemas.microsoft.com/office/drawing/2014/main" id="{7898A0DA-B2C6-431F-975F-625C213FBDB2}"/>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859701" y="87148894"/>
          <a:ext cx="401078" cy="39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593600</xdr:colOff>
      <xdr:row>78</xdr:row>
      <xdr:rowOff>142782</xdr:rowOff>
    </xdr:from>
    <xdr:to>
      <xdr:col>17</xdr:col>
      <xdr:colOff>973965</xdr:colOff>
      <xdr:row>78</xdr:row>
      <xdr:rowOff>542339</xdr:rowOff>
    </xdr:to>
    <xdr:pic>
      <xdr:nvPicPr>
        <xdr:cNvPr id="2" name="Picture 1">
          <a:extLst>
            <a:ext uri="{FF2B5EF4-FFF2-40B4-BE49-F238E27FC236}">
              <a16:creationId xmlns:a16="http://schemas.microsoft.com/office/drawing/2014/main" id="{50431BF6-CC86-40E8-B45F-558A37D4AB32}"/>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3394985" y="84724782"/>
          <a:ext cx="380365" cy="39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571619</xdr:colOff>
      <xdr:row>77</xdr:row>
      <xdr:rowOff>91493</xdr:rowOff>
    </xdr:from>
    <xdr:to>
      <xdr:col>17</xdr:col>
      <xdr:colOff>951984</xdr:colOff>
      <xdr:row>77</xdr:row>
      <xdr:rowOff>491050</xdr:rowOff>
    </xdr:to>
    <xdr:pic>
      <xdr:nvPicPr>
        <xdr:cNvPr id="3" name="Picture 2">
          <a:extLst>
            <a:ext uri="{FF2B5EF4-FFF2-40B4-BE49-F238E27FC236}">
              <a16:creationId xmlns:a16="http://schemas.microsoft.com/office/drawing/2014/main" id="{1C5AB9E5-EBCB-4162-9F7A-2D3630A93706}"/>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3373004" y="83655051"/>
          <a:ext cx="380365" cy="39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578946</xdr:colOff>
      <xdr:row>76</xdr:row>
      <xdr:rowOff>106148</xdr:rowOff>
    </xdr:from>
    <xdr:to>
      <xdr:col>17</xdr:col>
      <xdr:colOff>959311</xdr:colOff>
      <xdr:row>76</xdr:row>
      <xdr:rowOff>505705</xdr:rowOff>
    </xdr:to>
    <xdr:pic>
      <xdr:nvPicPr>
        <xdr:cNvPr id="5" name="Picture 4">
          <a:extLst>
            <a:ext uri="{FF2B5EF4-FFF2-40B4-BE49-F238E27FC236}">
              <a16:creationId xmlns:a16="http://schemas.microsoft.com/office/drawing/2014/main" id="{844E918E-E7F5-4011-B4C0-AEAECCCE9346}"/>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3380331" y="82665917"/>
          <a:ext cx="380365" cy="39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574794</xdr:colOff>
      <xdr:row>75</xdr:row>
      <xdr:rowOff>88319</xdr:rowOff>
    </xdr:from>
    <xdr:to>
      <xdr:col>17</xdr:col>
      <xdr:colOff>955159</xdr:colOff>
      <xdr:row>75</xdr:row>
      <xdr:rowOff>487876</xdr:rowOff>
    </xdr:to>
    <xdr:pic>
      <xdr:nvPicPr>
        <xdr:cNvPr id="6" name="Picture 5">
          <a:extLst>
            <a:ext uri="{FF2B5EF4-FFF2-40B4-BE49-F238E27FC236}">
              <a16:creationId xmlns:a16="http://schemas.microsoft.com/office/drawing/2014/main" id="{F252D7A2-20B9-4FBF-81EE-665261F8B21C}"/>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23376179" y="81475781"/>
          <a:ext cx="380365" cy="39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592623</xdr:colOff>
      <xdr:row>74</xdr:row>
      <xdr:rowOff>55837</xdr:rowOff>
    </xdr:from>
    <xdr:to>
      <xdr:col>17</xdr:col>
      <xdr:colOff>966638</xdr:colOff>
      <xdr:row>74</xdr:row>
      <xdr:rowOff>455394</xdr:rowOff>
    </xdr:to>
    <xdr:pic>
      <xdr:nvPicPr>
        <xdr:cNvPr id="7" name="Picture 6">
          <a:extLst>
            <a:ext uri="{FF2B5EF4-FFF2-40B4-BE49-F238E27FC236}">
              <a16:creationId xmlns:a16="http://schemas.microsoft.com/office/drawing/2014/main" id="{B708CB92-69D1-4DCB-8F84-8CC478066828}"/>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23394008" y="80131779"/>
          <a:ext cx="374015" cy="39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38100</xdr:colOff>
      <xdr:row>86</xdr:row>
      <xdr:rowOff>45720</xdr:rowOff>
    </xdr:from>
    <xdr:to>
      <xdr:col>17</xdr:col>
      <xdr:colOff>418465</xdr:colOff>
      <xdr:row>86</xdr:row>
      <xdr:rowOff>454802</xdr:rowOff>
    </xdr:to>
    <xdr:pic>
      <xdr:nvPicPr>
        <xdr:cNvPr id="8" name="Picture 7">
          <a:extLst>
            <a:ext uri="{FF2B5EF4-FFF2-40B4-BE49-F238E27FC236}">
              <a16:creationId xmlns:a16="http://schemas.microsoft.com/office/drawing/2014/main" id="{48AA2E66-9DAD-415D-8269-F8C3228B9E1F}"/>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22448520" y="94152720"/>
          <a:ext cx="380365" cy="409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449580</xdr:colOff>
      <xdr:row>86</xdr:row>
      <xdr:rowOff>53340</xdr:rowOff>
    </xdr:from>
    <xdr:to>
      <xdr:col>17</xdr:col>
      <xdr:colOff>850658</xdr:colOff>
      <xdr:row>86</xdr:row>
      <xdr:rowOff>450675</xdr:rowOff>
    </xdr:to>
    <xdr:pic>
      <xdr:nvPicPr>
        <xdr:cNvPr id="9" name="Picture 8">
          <a:extLst>
            <a:ext uri="{FF2B5EF4-FFF2-40B4-BE49-F238E27FC236}">
              <a16:creationId xmlns:a16="http://schemas.microsoft.com/office/drawing/2014/main" id="{6ACD738C-8223-4072-A633-64BFB69C8761}"/>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860000" y="94160340"/>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53340</xdr:colOff>
      <xdr:row>87</xdr:row>
      <xdr:rowOff>53340</xdr:rowOff>
    </xdr:from>
    <xdr:to>
      <xdr:col>17</xdr:col>
      <xdr:colOff>433705</xdr:colOff>
      <xdr:row>87</xdr:row>
      <xdr:rowOff>462422</xdr:rowOff>
    </xdr:to>
    <xdr:pic>
      <xdr:nvPicPr>
        <xdr:cNvPr id="10" name="Picture 9">
          <a:extLst>
            <a:ext uri="{FF2B5EF4-FFF2-40B4-BE49-F238E27FC236}">
              <a16:creationId xmlns:a16="http://schemas.microsoft.com/office/drawing/2014/main" id="{7560F8F6-0844-43CD-869D-4C21ADC9224C}"/>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22463760" y="95295720"/>
          <a:ext cx="380365" cy="409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464820</xdr:colOff>
      <xdr:row>87</xdr:row>
      <xdr:rowOff>68580</xdr:rowOff>
    </xdr:from>
    <xdr:to>
      <xdr:col>17</xdr:col>
      <xdr:colOff>865898</xdr:colOff>
      <xdr:row>87</xdr:row>
      <xdr:rowOff>465915</xdr:rowOff>
    </xdr:to>
    <xdr:pic>
      <xdr:nvPicPr>
        <xdr:cNvPr id="11" name="Picture 10">
          <a:extLst>
            <a:ext uri="{FF2B5EF4-FFF2-40B4-BE49-F238E27FC236}">
              <a16:creationId xmlns:a16="http://schemas.microsoft.com/office/drawing/2014/main" id="{1F1F2949-CD57-49B1-AFB9-31543A8C3B25}"/>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875240" y="95310960"/>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251460</xdr:colOff>
      <xdr:row>87</xdr:row>
      <xdr:rowOff>502920</xdr:rowOff>
    </xdr:from>
    <xdr:to>
      <xdr:col>17</xdr:col>
      <xdr:colOff>651510</xdr:colOff>
      <xdr:row>87</xdr:row>
      <xdr:rowOff>907876</xdr:rowOff>
    </xdr:to>
    <xdr:pic>
      <xdr:nvPicPr>
        <xdr:cNvPr id="12" name="Picture 29">
          <a:extLst>
            <a:ext uri="{FF2B5EF4-FFF2-40B4-BE49-F238E27FC236}">
              <a16:creationId xmlns:a16="http://schemas.microsoft.com/office/drawing/2014/main" id="{6D12FC51-A49C-43A9-8123-E1E3A1BB54AC}"/>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661880" y="95745300"/>
          <a:ext cx="400050" cy="40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45720</xdr:colOff>
      <xdr:row>89</xdr:row>
      <xdr:rowOff>38100</xdr:rowOff>
    </xdr:from>
    <xdr:to>
      <xdr:col>17</xdr:col>
      <xdr:colOff>426085</xdr:colOff>
      <xdr:row>89</xdr:row>
      <xdr:rowOff>447182</xdr:rowOff>
    </xdr:to>
    <xdr:pic>
      <xdr:nvPicPr>
        <xdr:cNvPr id="13" name="Picture 12">
          <a:extLst>
            <a:ext uri="{FF2B5EF4-FFF2-40B4-BE49-F238E27FC236}">
              <a16:creationId xmlns:a16="http://schemas.microsoft.com/office/drawing/2014/main" id="{3ADACC44-BB74-47C6-B2D4-8313470D6EF9}"/>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22456140" y="96972120"/>
          <a:ext cx="380365" cy="409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441960</xdr:colOff>
      <xdr:row>89</xdr:row>
      <xdr:rowOff>35410</xdr:rowOff>
    </xdr:from>
    <xdr:to>
      <xdr:col>17</xdr:col>
      <xdr:colOff>843038</xdr:colOff>
      <xdr:row>89</xdr:row>
      <xdr:rowOff>432745</xdr:rowOff>
    </xdr:to>
    <xdr:pic>
      <xdr:nvPicPr>
        <xdr:cNvPr id="14" name="Picture 13">
          <a:extLst>
            <a:ext uri="{FF2B5EF4-FFF2-40B4-BE49-F238E27FC236}">
              <a16:creationId xmlns:a16="http://schemas.microsoft.com/office/drawing/2014/main" id="{240D65C7-AD13-4E38-AF20-903922A72199}"/>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817866" y="91134751"/>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198120</xdr:colOff>
      <xdr:row>89</xdr:row>
      <xdr:rowOff>495300</xdr:rowOff>
    </xdr:from>
    <xdr:to>
      <xdr:col>17</xdr:col>
      <xdr:colOff>598170</xdr:colOff>
      <xdr:row>89</xdr:row>
      <xdr:rowOff>900256</xdr:rowOff>
    </xdr:to>
    <xdr:pic>
      <xdr:nvPicPr>
        <xdr:cNvPr id="15" name="Picture 29">
          <a:extLst>
            <a:ext uri="{FF2B5EF4-FFF2-40B4-BE49-F238E27FC236}">
              <a16:creationId xmlns:a16="http://schemas.microsoft.com/office/drawing/2014/main" id="{9AC73B8E-F3EB-49D5-9353-6166C1468687}"/>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608540" y="97429320"/>
          <a:ext cx="400050" cy="40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38100</xdr:colOff>
      <xdr:row>90</xdr:row>
      <xdr:rowOff>487680</xdr:rowOff>
    </xdr:from>
    <xdr:to>
      <xdr:col>17</xdr:col>
      <xdr:colOff>418465</xdr:colOff>
      <xdr:row>90</xdr:row>
      <xdr:rowOff>896762</xdr:rowOff>
    </xdr:to>
    <xdr:pic>
      <xdr:nvPicPr>
        <xdr:cNvPr id="16" name="Picture 15">
          <a:extLst>
            <a:ext uri="{FF2B5EF4-FFF2-40B4-BE49-F238E27FC236}">
              <a16:creationId xmlns:a16="http://schemas.microsoft.com/office/drawing/2014/main" id="{23EB1103-0C12-4B55-8B7D-FFD01471002D}"/>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22448520" y="99136200"/>
          <a:ext cx="380365" cy="409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449580</xdr:colOff>
      <xdr:row>90</xdr:row>
      <xdr:rowOff>45720</xdr:rowOff>
    </xdr:from>
    <xdr:to>
      <xdr:col>17</xdr:col>
      <xdr:colOff>850658</xdr:colOff>
      <xdr:row>90</xdr:row>
      <xdr:rowOff>443055</xdr:rowOff>
    </xdr:to>
    <xdr:pic>
      <xdr:nvPicPr>
        <xdr:cNvPr id="17" name="Picture 16">
          <a:extLst>
            <a:ext uri="{FF2B5EF4-FFF2-40B4-BE49-F238E27FC236}">
              <a16:creationId xmlns:a16="http://schemas.microsoft.com/office/drawing/2014/main" id="{77D66951-9E06-477C-BA0E-18B67828AD82}"/>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860000" y="98694240"/>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274320</xdr:colOff>
      <xdr:row>90</xdr:row>
      <xdr:rowOff>1437940</xdr:rowOff>
    </xdr:from>
    <xdr:to>
      <xdr:col>17</xdr:col>
      <xdr:colOff>674370</xdr:colOff>
      <xdr:row>90</xdr:row>
      <xdr:rowOff>1842896</xdr:rowOff>
    </xdr:to>
    <xdr:pic>
      <xdr:nvPicPr>
        <xdr:cNvPr id="18" name="Picture 29">
          <a:extLst>
            <a:ext uri="{FF2B5EF4-FFF2-40B4-BE49-F238E27FC236}">
              <a16:creationId xmlns:a16="http://schemas.microsoft.com/office/drawing/2014/main" id="{548FD2E3-69E5-423A-99A1-0E2815087D2E}"/>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650226" y="93738552"/>
          <a:ext cx="400050" cy="40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472440</xdr:colOff>
      <xdr:row>90</xdr:row>
      <xdr:rowOff>495300</xdr:rowOff>
    </xdr:from>
    <xdr:to>
      <xdr:col>17</xdr:col>
      <xdr:colOff>854496</xdr:colOff>
      <xdr:row>90</xdr:row>
      <xdr:rowOff>895723</xdr:rowOff>
    </xdr:to>
    <xdr:pic>
      <xdr:nvPicPr>
        <xdr:cNvPr id="19" name="Picture 24">
          <a:extLst>
            <a:ext uri="{FF2B5EF4-FFF2-40B4-BE49-F238E27FC236}">
              <a16:creationId xmlns:a16="http://schemas.microsoft.com/office/drawing/2014/main" id="{0519C8F4-9B48-4DA4-8B6B-F7FA3CF73259}"/>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2882860" y="99143820"/>
          <a:ext cx="382056"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469073</xdr:colOff>
      <xdr:row>90</xdr:row>
      <xdr:rowOff>987472</xdr:rowOff>
    </xdr:from>
    <xdr:to>
      <xdr:col>17</xdr:col>
      <xdr:colOff>858085</xdr:colOff>
      <xdr:row>90</xdr:row>
      <xdr:rowOff>1367941</xdr:rowOff>
    </xdr:to>
    <xdr:pic>
      <xdr:nvPicPr>
        <xdr:cNvPr id="20" name="Picture 28">
          <a:extLst>
            <a:ext uri="{FF2B5EF4-FFF2-40B4-BE49-F238E27FC236}">
              <a16:creationId xmlns:a16="http://schemas.microsoft.com/office/drawing/2014/main" id="{08020CEC-AECC-418E-8F11-F4EB56C8E197}"/>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22879493" y="99635992"/>
          <a:ext cx="389012" cy="380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30480</xdr:colOff>
      <xdr:row>90</xdr:row>
      <xdr:rowOff>45720</xdr:rowOff>
    </xdr:from>
    <xdr:to>
      <xdr:col>17</xdr:col>
      <xdr:colOff>427355</xdr:colOff>
      <xdr:row>90</xdr:row>
      <xdr:rowOff>434127</xdr:rowOff>
    </xdr:to>
    <xdr:pic>
      <xdr:nvPicPr>
        <xdr:cNvPr id="21" name="Picture 20">
          <a:extLst>
            <a:ext uri="{FF2B5EF4-FFF2-40B4-BE49-F238E27FC236}">
              <a16:creationId xmlns:a16="http://schemas.microsoft.com/office/drawing/2014/main" id="{D3F26BEC-65B7-4562-89EB-8486A74D03C1}"/>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22440900" y="98694240"/>
          <a:ext cx="396875" cy="38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38100</xdr:colOff>
      <xdr:row>90</xdr:row>
      <xdr:rowOff>975360</xdr:rowOff>
    </xdr:from>
    <xdr:to>
      <xdr:col>17</xdr:col>
      <xdr:colOff>419758</xdr:colOff>
      <xdr:row>90</xdr:row>
      <xdr:rowOff>1376829</xdr:rowOff>
    </xdr:to>
    <xdr:pic>
      <xdr:nvPicPr>
        <xdr:cNvPr id="22" name="Picture 25">
          <a:extLst>
            <a:ext uri="{FF2B5EF4-FFF2-40B4-BE49-F238E27FC236}">
              <a16:creationId xmlns:a16="http://schemas.microsoft.com/office/drawing/2014/main" id="{9E84B5B6-FEB4-4F77-93B3-6B48F0C2409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2448520" y="99623880"/>
          <a:ext cx="381658" cy="401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526675</xdr:colOff>
      <xdr:row>93</xdr:row>
      <xdr:rowOff>41685</xdr:rowOff>
    </xdr:from>
    <xdr:to>
      <xdr:col>17</xdr:col>
      <xdr:colOff>907040</xdr:colOff>
      <xdr:row>93</xdr:row>
      <xdr:rowOff>450767</xdr:rowOff>
    </xdr:to>
    <xdr:pic>
      <xdr:nvPicPr>
        <xdr:cNvPr id="23" name="Picture 22">
          <a:extLst>
            <a:ext uri="{FF2B5EF4-FFF2-40B4-BE49-F238E27FC236}">
              <a16:creationId xmlns:a16="http://schemas.microsoft.com/office/drawing/2014/main" id="{1EC6DC74-CE05-42D7-84CF-C74879E3D687}"/>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22902581" y="96250909"/>
          <a:ext cx="380365" cy="409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43925</xdr:colOff>
      <xdr:row>93</xdr:row>
      <xdr:rowOff>45720</xdr:rowOff>
    </xdr:from>
    <xdr:to>
      <xdr:col>17</xdr:col>
      <xdr:colOff>445003</xdr:colOff>
      <xdr:row>93</xdr:row>
      <xdr:rowOff>443055</xdr:rowOff>
    </xdr:to>
    <xdr:pic>
      <xdr:nvPicPr>
        <xdr:cNvPr id="24" name="Picture 23">
          <a:extLst>
            <a:ext uri="{FF2B5EF4-FFF2-40B4-BE49-F238E27FC236}">
              <a16:creationId xmlns:a16="http://schemas.microsoft.com/office/drawing/2014/main" id="{28120A04-F631-4FBE-B942-7FB01E6CFF83}"/>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419831" y="96254944"/>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522195</xdr:colOff>
      <xdr:row>93</xdr:row>
      <xdr:rowOff>551775</xdr:rowOff>
    </xdr:from>
    <xdr:to>
      <xdr:col>17</xdr:col>
      <xdr:colOff>922245</xdr:colOff>
      <xdr:row>93</xdr:row>
      <xdr:rowOff>956731</xdr:rowOff>
    </xdr:to>
    <xdr:pic>
      <xdr:nvPicPr>
        <xdr:cNvPr id="25" name="Picture 29">
          <a:extLst>
            <a:ext uri="{FF2B5EF4-FFF2-40B4-BE49-F238E27FC236}">
              <a16:creationId xmlns:a16="http://schemas.microsoft.com/office/drawing/2014/main" id="{3FCA2D31-25E2-4678-B8DB-72D726A73DE4}"/>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22898101" y="96760999"/>
          <a:ext cx="400050" cy="40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45720</xdr:colOff>
      <xdr:row>93</xdr:row>
      <xdr:rowOff>553120</xdr:rowOff>
    </xdr:from>
    <xdr:to>
      <xdr:col>17</xdr:col>
      <xdr:colOff>447431</xdr:colOff>
      <xdr:row>93</xdr:row>
      <xdr:rowOff>958076</xdr:rowOff>
    </xdr:to>
    <xdr:pic>
      <xdr:nvPicPr>
        <xdr:cNvPr id="26" name="Picture 25">
          <a:extLst>
            <a:ext uri="{FF2B5EF4-FFF2-40B4-BE49-F238E27FC236}">
              <a16:creationId xmlns:a16="http://schemas.microsoft.com/office/drawing/2014/main" id="{3E02B37C-4157-4243-B44C-C3B7A4225EA7}"/>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22421626" y="96762344"/>
          <a:ext cx="401711" cy="40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45720</xdr:colOff>
      <xdr:row>50</xdr:row>
      <xdr:rowOff>45720</xdr:rowOff>
    </xdr:from>
    <xdr:to>
      <xdr:col>17</xdr:col>
      <xdr:colOff>434733</xdr:colOff>
      <xdr:row>50</xdr:row>
      <xdr:rowOff>445239</xdr:rowOff>
    </xdr:to>
    <xdr:pic>
      <xdr:nvPicPr>
        <xdr:cNvPr id="34" name="Picture 5">
          <a:extLst>
            <a:ext uri="{FF2B5EF4-FFF2-40B4-BE49-F238E27FC236}">
              <a16:creationId xmlns:a16="http://schemas.microsoft.com/office/drawing/2014/main" id="{B51127BB-06F7-4AE1-840F-79E49658A698}"/>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22456140" y="4647438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480060</xdr:colOff>
      <xdr:row>62</xdr:row>
      <xdr:rowOff>45720</xdr:rowOff>
    </xdr:from>
    <xdr:to>
      <xdr:col>17</xdr:col>
      <xdr:colOff>869073</xdr:colOff>
      <xdr:row>62</xdr:row>
      <xdr:rowOff>445239</xdr:rowOff>
    </xdr:to>
    <xdr:pic>
      <xdr:nvPicPr>
        <xdr:cNvPr id="35" name="Picture 5">
          <a:extLst>
            <a:ext uri="{FF2B5EF4-FFF2-40B4-BE49-F238E27FC236}">
              <a16:creationId xmlns:a16="http://schemas.microsoft.com/office/drawing/2014/main" id="{CD8EEBEA-266A-4E56-A5E0-D16B8CD5A8B6}"/>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22890480" y="6041136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525780</xdr:colOff>
      <xdr:row>63</xdr:row>
      <xdr:rowOff>45720</xdr:rowOff>
    </xdr:from>
    <xdr:to>
      <xdr:col>17</xdr:col>
      <xdr:colOff>914793</xdr:colOff>
      <xdr:row>63</xdr:row>
      <xdr:rowOff>445239</xdr:rowOff>
    </xdr:to>
    <xdr:pic>
      <xdr:nvPicPr>
        <xdr:cNvPr id="36" name="Picture 5">
          <a:extLst>
            <a:ext uri="{FF2B5EF4-FFF2-40B4-BE49-F238E27FC236}">
              <a16:creationId xmlns:a16="http://schemas.microsoft.com/office/drawing/2014/main" id="{50FF2662-09DE-4AC1-AA8C-CFF843DED47F}"/>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22936200" y="6185916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68580</xdr:colOff>
      <xdr:row>63</xdr:row>
      <xdr:rowOff>60960</xdr:rowOff>
    </xdr:from>
    <xdr:to>
      <xdr:col>17</xdr:col>
      <xdr:colOff>459105</xdr:colOff>
      <xdr:row>63</xdr:row>
      <xdr:rowOff>452542</xdr:rowOff>
    </xdr:to>
    <xdr:pic>
      <xdr:nvPicPr>
        <xdr:cNvPr id="37" name="Picture 1">
          <a:extLst>
            <a:ext uri="{FF2B5EF4-FFF2-40B4-BE49-F238E27FC236}">
              <a16:creationId xmlns:a16="http://schemas.microsoft.com/office/drawing/2014/main" id="{D598D889-9656-4363-8872-413704CC3F8B}"/>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22479000" y="61874400"/>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487680</xdr:colOff>
      <xdr:row>65</xdr:row>
      <xdr:rowOff>99060</xdr:rowOff>
    </xdr:from>
    <xdr:to>
      <xdr:col>17</xdr:col>
      <xdr:colOff>881380</xdr:colOff>
      <xdr:row>65</xdr:row>
      <xdr:rowOff>489054</xdr:rowOff>
    </xdr:to>
    <xdr:pic>
      <xdr:nvPicPr>
        <xdr:cNvPr id="38" name="Picture 29">
          <a:extLst>
            <a:ext uri="{FF2B5EF4-FFF2-40B4-BE49-F238E27FC236}">
              <a16:creationId xmlns:a16="http://schemas.microsoft.com/office/drawing/2014/main" id="{905470FE-345C-4F3A-AA71-981F264E9404}"/>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22898100" y="65044320"/>
          <a:ext cx="393700" cy="389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480060</xdr:colOff>
      <xdr:row>66</xdr:row>
      <xdr:rowOff>45720</xdr:rowOff>
    </xdr:from>
    <xdr:to>
      <xdr:col>17</xdr:col>
      <xdr:colOff>873760</xdr:colOff>
      <xdr:row>66</xdr:row>
      <xdr:rowOff>435714</xdr:rowOff>
    </xdr:to>
    <xdr:pic>
      <xdr:nvPicPr>
        <xdr:cNvPr id="39" name="Picture 29">
          <a:extLst>
            <a:ext uri="{FF2B5EF4-FFF2-40B4-BE49-F238E27FC236}">
              <a16:creationId xmlns:a16="http://schemas.microsoft.com/office/drawing/2014/main" id="{925D6F13-F6D8-4509-AFF9-910B74ABDAFB}"/>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22890480" y="67452240"/>
          <a:ext cx="393700" cy="389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518160</xdr:colOff>
      <xdr:row>70</xdr:row>
      <xdr:rowOff>91440</xdr:rowOff>
    </xdr:from>
    <xdr:to>
      <xdr:col>17</xdr:col>
      <xdr:colOff>911860</xdr:colOff>
      <xdr:row>70</xdr:row>
      <xdr:rowOff>481434</xdr:rowOff>
    </xdr:to>
    <xdr:pic>
      <xdr:nvPicPr>
        <xdr:cNvPr id="40" name="Picture 29">
          <a:extLst>
            <a:ext uri="{FF2B5EF4-FFF2-40B4-BE49-F238E27FC236}">
              <a16:creationId xmlns:a16="http://schemas.microsoft.com/office/drawing/2014/main" id="{EDF44463-4450-47C2-893D-9AEEE3F16E6B}"/>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22928580" y="72466200"/>
          <a:ext cx="393700" cy="389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68580</xdr:colOff>
      <xdr:row>70</xdr:row>
      <xdr:rowOff>121920</xdr:rowOff>
    </xdr:from>
    <xdr:to>
      <xdr:col>17</xdr:col>
      <xdr:colOff>462280</xdr:colOff>
      <xdr:row>70</xdr:row>
      <xdr:rowOff>513743</xdr:rowOff>
    </xdr:to>
    <xdr:pic>
      <xdr:nvPicPr>
        <xdr:cNvPr id="41" name="Picture 7">
          <a:extLst>
            <a:ext uri="{FF2B5EF4-FFF2-40B4-BE49-F238E27FC236}">
              <a16:creationId xmlns:a16="http://schemas.microsoft.com/office/drawing/2014/main" id="{A6BD5D0E-07F1-4BA8-98E5-8E4692B24264}"/>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2479000" y="72496680"/>
          <a:ext cx="393700" cy="391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601980</xdr:colOff>
      <xdr:row>72</xdr:row>
      <xdr:rowOff>22860</xdr:rowOff>
    </xdr:from>
    <xdr:to>
      <xdr:col>17</xdr:col>
      <xdr:colOff>990993</xdr:colOff>
      <xdr:row>72</xdr:row>
      <xdr:rowOff>422379</xdr:rowOff>
    </xdr:to>
    <xdr:pic>
      <xdr:nvPicPr>
        <xdr:cNvPr id="42" name="Picture 5">
          <a:extLst>
            <a:ext uri="{FF2B5EF4-FFF2-40B4-BE49-F238E27FC236}">
              <a16:creationId xmlns:a16="http://schemas.microsoft.com/office/drawing/2014/main" id="{E0609512-BDE4-4D84-AEB3-B8FEE0F3D3D3}"/>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23012400" y="7373112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586740</xdr:colOff>
      <xdr:row>73</xdr:row>
      <xdr:rowOff>76200</xdr:rowOff>
    </xdr:from>
    <xdr:to>
      <xdr:col>17</xdr:col>
      <xdr:colOff>975753</xdr:colOff>
      <xdr:row>73</xdr:row>
      <xdr:rowOff>475719</xdr:rowOff>
    </xdr:to>
    <xdr:pic>
      <xdr:nvPicPr>
        <xdr:cNvPr id="43" name="Picture 5">
          <a:extLst>
            <a:ext uri="{FF2B5EF4-FFF2-40B4-BE49-F238E27FC236}">
              <a16:creationId xmlns:a16="http://schemas.microsoft.com/office/drawing/2014/main" id="{DDDCF74D-4149-49C0-AB92-97C34D15AFB7}"/>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2997160" y="7515606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556260</xdr:colOff>
      <xdr:row>82</xdr:row>
      <xdr:rowOff>137160</xdr:rowOff>
    </xdr:from>
    <xdr:to>
      <xdr:col>17</xdr:col>
      <xdr:colOff>936625</xdr:colOff>
      <xdr:row>82</xdr:row>
      <xdr:rowOff>536717</xdr:rowOff>
    </xdr:to>
    <xdr:pic>
      <xdr:nvPicPr>
        <xdr:cNvPr id="44" name="Picture 43">
          <a:extLst>
            <a:ext uri="{FF2B5EF4-FFF2-40B4-BE49-F238E27FC236}">
              <a16:creationId xmlns:a16="http://schemas.microsoft.com/office/drawing/2014/main" id="{35F283D0-C706-4F6F-98EB-726F1764604E}"/>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2966680" y="86753700"/>
          <a:ext cx="380365" cy="39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525780</xdr:colOff>
      <xdr:row>83</xdr:row>
      <xdr:rowOff>99060</xdr:rowOff>
    </xdr:from>
    <xdr:to>
      <xdr:col>17</xdr:col>
      <xdr:colOff>926858</xdr:colOff>
      <xdr:row>83</xdr:row>
      <xdr:rowOff>496395</xdr:rowOff>
    </xdr:to>
    <xdr:pic>
      <xdr:nvPicPr>
        <xdr:cNvPr id="45" name="Picture 44">
          <a:extLst>
            <a:ext uri="{FF2B5EF4-FFF2-40B4-BE49-F238E27FC236}">
              <a16:creationId xmlns:a16="http://schemas.microsoft.com/office/drawing/2014/main" id="{A1A6F2DA-C8E2-46D6-B798-6980C662B7AA}"/>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936200" y="88529160"/>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533400</xdr:colOff>
      <xdr:row>84</xdr:row>
      <xdr:rowOff>121920</xdr:rowOff>
    </xdr:from>
    <xdr:to>
      <xdr:col>17</xdr:col>
      <xdr:colOff>934478</xdr:colOff>
      <xdr:row>84</xdr:row>
      <xdr:rowOff>519255</xdr:rowOff>
    </xdr:to>
    <xdr:pic>
      <xdr:nvPicPr>
        <xdr:cNvPr id="46" name="Picture 45">
          <a:extLst>
            <a:ext uri="{FF2B5EF4-FFF2-40B4-BE49-F238E27FC236}">
              <a16:creationId xmlns:a16="http://schemas.microsoft.com/office/drawing/2014/main" id="{0DEAF4A5-B93C-4473-9D0B-72C568A5E792}"/>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22943820" y="89611200"/>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76200</xdr:colOff>
      <xdr:row>84</xdr:row>
      <xdr:rowOff>99060</xdr:rowOff>
    </xdr:from>
    <xdr:to>
      <xdr:col>17</xdr:col>
      <xdr:colOff>473075</xdr:colOff>
      <xdr:row>84</xdr:row>
      <xdr:rowOff>487467</xdr:rowOff>
    </xdr:to>
    <xdr:pic>
      <xdr:nvPicPr>
        <xdr:cNvPr id="47" name="Picture 46">
          <a:extLst>
            <a:ext uri="{FF2B5EF4-FFF2-40B4-BE49-F238E27FC236}">
              <a16:creationId xmlns:a16="http://schemas.microsoft.com/office/drawing/2014/main" id="{8886DA9E-6704-4315-A3C0-1B66B36D4CB3}"/>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22486620" y="89588340"/>
          <a:ext cx="396875" cy="38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31750</xdr:colOff>
      <xdr:row>20</xdr:row>
      <xdr:rowOff>63500</xdr:rowOff>
    </xdr:from>
    <xdr:to>
      <xdr:col>9</xdr:col>
      <xdr:colOff>420763</xdr:colOff>
      <xdr:row>20</xdr:row>
      <xdr:rowOff>463019</xdr:rowOff>
    </xdr:to>
    <xdr:pic>
      <xdr:nvPicPr>
        <xdr:cNvPr id="10" name="Picture 9">
          <a:extLst>
            <a:ext uri="{FF2B5EF4-FFF2-40B4-BE49-F238E27FC236}">
              <a16:creationId xmlns:a16="http://schemas.microsoft.com/office/drawing/2014/main" id="{7AAC8BD0-8CA1-4175-BB6B-C4C35CC389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2150" y="2235835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25</xdr:row>
      <xdr:rowOff>31750</xdr:rowOff>
    </xdr:from>
    <xdr:to>
      <xdr:col>9</xdr:col>
      <xdr:colOff>420763</xdr:colOff>
      <xdr:row>25</xdr:row>
      <xdr:rowOff>431269</xdr:rowOff>
    </xdr:to>
    <xdr:pic>
      <xdr:nvPicPr>
        <xdr:cNvPr id="17" name="Picture 16">
          <a:extLst>
            <a:ext uri="{FF2B5EF4-FFF2-40B4-BE49-F238E27FC236}">
              <a16:creationId xmlns:a16="http://schemas.microsoft.com/office/drawing/2014/main" id="{A70DDBD3-E3D5-4372-9274-C4B3BE6690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2150" y="3201670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476250</xdr:colOff>
      <xdr:row>26</xdr:row>
      <xdr:rowOff>31750</xdr:rowOff>
    </xdr:from>
    <xdr:to>
      <xdr:col>9</xdr:col>
      <xdr:colOff>865263</xdr:colOff>
      <xdr:row>26</xdr:row>
      <xdr:rowOff>431269</xdr:rowOff>
    </xdr:to>
    <xdr:pic>
      <xdr:nvPicPr>
        <xdr:cNvPr id="173" name="Picture 172">
          <a:extLst>
            <a:ext uri="{FF2B5EF4-FFF2-40B4-BE49-F238E27FC236}">
              <a16:creationId xmlns:a16="http://schemas.microsoft.com/office/drawing/2014/main" id="{8C75DB44-5A30-4421-A644-91A97A34D4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76650" y="3303905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43127</xdr:colOff>
      <xdr:row>30</xdr:row>
      <xdr:rowOff>470429</xdr:rowOff>
    </xdr:from>
    <xdr:to>
      <xdr:col>9</xdr:col>
      <xdr:colOff>432140</xdr:colOff>
      <xdr:row>30</xdr:row>
      <xdr:rowOff>869948</xdr:rowOff>
    </xdr:to>
    <xdr:pic>
      <xdr:nvPicPr>
        <xdr:cNvPr id="188" name="Picture 187">
          <a:extLst>
            <a:ext uri="{FF2B5EF4-FFF2-40B4-BE49-F238E27FC236}">
              <a16:creationId xmlns:a16="http://schemas.microsoft.com/office/drawing/2014/main" id="{0A9BA9DA-66CA-43DD-93CA-46780486A2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43527" y="38068779"/>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35</xdr:row>
      <xdr:rowOff>455083</xdr:rowOff>
    </xdr:from>
    <xdr:to>
      <xdr:col>9</xdr:col>
      <xdr:colOff>431346</xdr:colOff>
      <xdr:row>35</xdr:row>
      <xdr:rowOff>854602</xdr:rowOff>
    </xdr:to>
    <xdr:pic>
      <xdr:nvPicPr>
        <xdr:cNvPr id="190" name="Picture 189">
          <a:extLst>
            <a:ext uri="{FF2B5EF4-FFF2-40B4-BE49-F238E27FC236}">
              <a16:creationId xmlns:a16="http://schemas.microsoft.com/office/drawing/2014/main" id="{1B9F4018-B810-46F4-A1E9-6307B287C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42733" y="45019383"/>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485511</xdr:colOff>
      <xdr:row>38</xdr:row>
      <xdr:rowOff>31750</xdr:rowOff>
    </xdr:from>
    <xdr:to>
      <xdr:col>9</xdr:col>
      <xdr:colOff>874524</xdr:colOff>
      <xdr:row>38</xdr:row>
      <xdr:rowOff>431269</xdr:rowOff>
    </xdr:to>
    <xdr:pic>
      <xdr:nvPicPr>
        <xdr:cNvPr id="192" name="Picture 191">
          <a:extLst>
            <a:ext uri="{FF2B5EF4-FFF2-40B4-BE49-F238E27FC236}">
              <a16:creationId xmlns:a16="http://schemas.microsoft.com/office/drawing/2014/main" id="{70568679-EA0D-4B38-A52F-1ED4178AB1E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385911" y="4983480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42</xdr:row>
      <xdr:rowOff>52916</xdr:rowOff>
    </xdr:from>
    <xdr:to>
      <xdr:col>9</xdr:col>
      <xdr:colOff>420763</xdr:colOff>
      <xdr:row>42</xdr:row>
      <xdr:rowOff>452435</xdr:rowOff>
    </xdr:to>
    <xdr:pic>
      <xdr:nvPicPr>
        <xdr:cNvPr id="193" name="Picture 192">
          <a:extLst>
            <a:ext uri="{FF2B5EF4-FFF2-40B4-BE49-F238E27FC236}">
              <a16:creationId xmlns:a16="http://schemas.microsoft.com/office/drawing/2014/main" id="{35F1C920-5F76-4C7B-BB70-E1475CC3B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2150" y="56078966"/>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52917</xdr:colOff>
      <xdr:row>43</xdr:row>
      <xdr:rowOff>31750</xdr:rowOff>
    </xdr:from>
    <xdr:to>
      <xdr:col>9</xdr:col>
      <xdr:colOff>441930</xdr:colOff>
      <xdr:row>43</xdr:row>
      <xdr:rowOff>431269</xdr:rowOff>
    </xdr:to>
    <xdr:pic>
      <xdr:nvPicPr>
        <xdr:cNvPr id="194" name="Picture 193">
          <a:extLst>
            <a:ext uri="{FF2B5EF4-FFF2-40B4-BE49-F238E27FC236}">
              <a16:creationId xmlns:a16="http://schemas.microsoft.com/office/drawing/2014/main" id="{13FDADC4-6C09-4F40-B484-CA8592A43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3317" y="5725795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470959</xdr:colOff>
      <xdr:row>45</xdr:row>
      <xdr:rowOff>30426</xdr:rowOff>
    </xdr:from>
    <xdr:to>
      <xdr:col>9</xdr:col>
      <xdr:colOff>859972</xdr:colOff>
      <xdr:row>45</xdr:row>
      <xdr:rowOff>429945</xdr:rowOff>
    </xdr:to>
    <xdr:pic>
      <xdr:nvPicPr>
        <xdr:cNvPr id="196" name="Picture 195">
          <a:extLst>
            <a:ext uri="{FF2B5EF4-FFF2-40B4-BE49-F238E27FC236}">
              <a16:creationId xmlns:a16="http://schemas.microsoft.com/office/drawing/2014/main" id="{645F1031-FF16-4E41-ABEA-9906B31BAAB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371359" y="60844376"/>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476252</xdr:colOff>
      <xdr:row>46</xdr:row>
      <xdr:rowOff>31750</xdr:rowOff>
    </xdr:from>
    <xdr:to>
      <xdr:col>9</xdr:col>
      <xdr:colOff>865265</xdr:colOff>
      <xdr:row>46</xdr:row>
      <xdr:rowOff>431269</xdr:rowOff>
    </xdr:to>
    <xdr:pic>
      <xdr:nvPicPr>
        <xdr:cNvPr id="197" name="Picture 196">
          <a:extLst>
            <a:ext uri="{FF2B5EF4-FFF2-40B4-BE49-F238E27FC236}">
              <a16:creationId xmlns:a16="http://schemas.microsoft.com/office/drawing/2014/main" id="{C7C070C5-A68F-44D5-97D6-E2FD5B2FEC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76652" y="6231255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52916</xdr:colOff>
      <xdr:row>26</xdr:row>
      <xdr:rowOff>31750</xdr:rowOff>
    </xdr:from>
    <xdr:to>
      <xdr:col>9</xdr:col>
      <xdr:colOff>443441</xdr:colOff>
      <xdr:row>26</xdr:row>
      <xdr:rowOff>423332</xdr:rowOff>
    </xdr:to>
    <xdr:pic>
      <xdr:nvPicPr>
        <xdr:cNvPr id="198" name="Picture 197">
          <a:extLst>
            <a:ext uri="{FF2B5EF4-FFF2-40B4-BE49-F238E27FC236}">
              <a16:creationId xmlns:a16="http://schemas.microsoft.com/office/drawing/2014/main" id="{9A4FDFCE-414A-48C3-B1D3-347A621315F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953316" y="33039050"/>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30</xdr:row>
      <xdr:rowOff>52916</xdr:rowOff>
    </xdr:from>
    <xdr:to>
      <xdr:col>9</xdr:col>
      <xdr:colOff>432858</xdr:colOff>
      <xdr:row>30</xdr:row>
      <xdr:rowOff>444498</xdr:rowOff>
    </xdr:to>
    <xdr:pic>
      <xdr:nvPicPr>
        <xdr:cNvPr id="199" name="Picture 198">
          <a:extLst>
            <a:ext uri="{FF2B5EF4-FFF2-40B4-BE49-F238E27FC236}">
              <a16:creationId xmlns:a16="http://schemas.microsoft.com/office/drawing/2014/main" id="{78184202-5065-4110-9B4F-A4EABBC9088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942733" y="37651266"/>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35</xdr:row>
      <xdr:rowOff>21167</xdr:rowOff>
    </xdr:from>
    <xdr:to>
      <xdr:col>9</xdr:col>
      <xdr:colOff>432858</xdr:colOff>
      <xdr:row>35</xdr:row>
      <xdr:rowOff>412749</xdr:rowOff>
    </xdr:to>
    <xdr:pic>
      <xdr:nvPicPr>
        <xdr:cNvPr id="200" name="Picture 199">
          <a:extLst>
            <a:ext uri="{FF2B5EF4-FFF2-40B4-BE49-F238E27FC236}">
              <a16:creationId xmlns:a16="http://schemas.microsoft.com/office/drawing/2014/main" id="{0355C289-65F6-4DB6-ADC7-735E7A7A6B8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942733" y="44585467"/>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42334</xdr:colOff>
      <xdr:row>37</xdr:row>
      <xdr:rowOff>63500</xdr:rowOff>
    </xdr:from>
    <xdr:to>
      <xdr:col>9</xdr:col>
      <xdr:colOff>432859</xdr:colOff>
      <xdr:row>37</xdr:row>
      <xdr:rowOff>455082</xdr:rowOff>
    </xdr:to>
    <xdr:pic>
      <xdr:nvPicPr>
        <xdr:cNvPr id="201" name="Picture 200">
          <a:extLst>
            <a:ext uri="{FF2B5EF4-FFF2-40B4-BE49-F238E27FC236}">
              <a16:creationId xmlns:a16="http://schemas.microsoft.com/office/drawing/2014/main" id="{134169C1-ED33-4E9F-8AA1-202CADF226B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942734" y="48260000"/>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38</xdr:row>
      <xdr:rowOff>42333</xdr:rowOff>
    </xdr:from>
    <xdr:to>
      <xdr:col>9</xdr:col>
      <xdr:colOff>432858</xdr:colOff>
      <xdr:row>38</xdr:row>
      <xdr:rowOff>433915</xdr:rowOff>
    </xdr:to>
    <xdr:pic>
      <xdr:nvPicPr>
        <xdr:cNvPr id="202" name="Picture 201">
          <a:extLst>
            <a:ext uri="{FF2B5EF4-FFF2-40B4-BE49-F238E27FC236}">
              <a16:creationId xmlns:a16="http://schemas.microsoft.com/office/drawing/2014/main" id="{C70501E6-5B7C-4FFC-8B17-16D65FEE7F7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942733" y="49845383"/>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10584</xdr:colOff>
      <xdr:row>44</xdr:row>
      <xdr:rowOff>52917</xdr:rowOff>
    </xdr:from>
    <xdr:to>
      <xdr:col>9</xdr:col>
      <xdr:colOff>401109</xdr:colOff>
      <xdr:row>44</xdr:row>
      <xdr:rowOff>444499</xdr:rowOff>
    </xdr:to>
    <xdr:pic>
      <xdr:nvPicPr>
        <xdr:cNvPr id="203" name="Picture 202">
          <a:extLst>
            <a:ext uri="{FF2B5EF4-FFF2-40B4-BE49-F238E27FC236}">
              <a16:creationId xmlns:a16="http://schemas.microsoft.com/office/drawing/2014/main" id="{B1602DA9-B92A-45FD-AEEC-D8D7F20B8779}"/>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910984" y="58885667"/>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45</xdr:row>
      <xdr:rowOff>31750</xdr:rowOff>
    </xdr:from>
    <xdr:to>
      <xdr:col>9</xdr:col>
      <xdr:colOff>432858</xdr:colOff>
      <xdr:row>45</xdr:row>
      <xdr:rowOff>423332</xdr:rowOff>
    </xdr:to>
    <xdr:pic>
      <xdr:nvPicPr>
        <xdr:cNvPr id="204" name="Picture 203">
          <a:extLst>
            <a:ext uri="{FF2B5EF4-FFF2-40B4-BE49-F238E27FC236}">
              <a16:creationId xmlns:a16="http://schemas.microsoft.com/office/drawing/2014/main" id="{1434348C-EC9D-4161-9EDC-44B7C0BB206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5942733" y="60845700"/>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42334</xdr:colOff>
      <xdr:row>46</xdr:row>
      <xdr:rowOff>31750</xdr:rowOff>
    </xdr:from>
    <xdr:to>
      <xdr:col>9</xdr:col>
      <xdr:colOff>432859</xdr:colOff>
      <xdr:row>46</xdr:row>
      <xdr:rowOff>423332</xdr:rowOff>
    </xdr:to>
    <xdr:pic>
      <xdr:nvPicPr>
        <xdr:cNvPr id="205" name="Picture 204">
          <a:extLst>
            <a:ext uri="{FF2B5EF4-FFF2-40B4-BE49-F238E27FC236}">
              <a16:creationId xmlns:a16="http://schemas.microsoft.com/office/drawing/2014/main" id="{6375B6E0-8FE9-4F18-8B39-4CB6F389452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5942734" y="62312550"/>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460375</xdr:colOff>
      <xdr:row>20</xdr:row>
      <xdr:rowOff>66146</xdr:rowOff>
    </xdr:from>
    <xdr:to>
      <xdr:col>9</xdr:col>
      <xdr:colOff>849387</xdr:colOff>
      <xdr:row>20</xdr:row>
      <xdr:rowOff>465665</xdr:rowOff>
    </xdr:to>
    <xdr:pic>
      <xdr:nvPicPr>
        <xdr:cNvPr id="206" name="Picture 12">
          <a:extLst>
            <a:ext uri="{FF2B5EF4-FFF2-40B4-BE49-F238E27FC236}">
              <a16:creationId xmlns:a16="http://schemas.microsoft.com/office/drawing/2014/main" id="{7491361C-2D50-4E30-8A6A-3A7404579C4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360775" y="22360996"/>
          <a:ext cx="389012"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465667</xdr:colOff>
      <xdr:row>25</xdr:row>
      <xdr:rowOff>42333</xdr:rowOff>
    </xdr:from>
    <xdr:to>
      <xdr:col>9</xdr:col>
      <xdr:colOff>854679</xdr:colOff>
      <xdr:row>25</xdr:row>
      <xdr:rowOff>441852</xdr:rowOff>
    </xdr:to>
    <xdr:pic>
      <xdr:nvPicPr>
        <xdr:cNvPr id="207" name="Picture 12">
          <a:extLst>
            <a:ext uri="{FF2B5EF4-FFF2-40B4-BE49-F238E27FC236}">
              <a16:creationId xmlns:a16="http://schemas.microsoft.com/office/drawing/2014/main" id="{3E9B3386-434F-4405-BF44-3BFFBF0F3E49}"/>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366067" y="32027283"/>
          <a:ext cx="389012"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38</xdr:row>
      <xdr:rowOff>486833</xdr:rowOff>
    </xdr:from>
    <xdr:to>
      <xdr:col>9</xdr:col>
      <xdr:colOff>442382</xdr:colOff>
      <xdr:row>38</xdr:row>
      <xdr:rowOff>886352</xdr:rowOff>
    </xdr:to>
    <xdr:pic>
      <xdr:nvPicPr>
        <xdr:cNvPr id="208" name="Picture 207">
          <a:extLst>
            <a:ext uri="{FF2B5EF4-FFF2-40B4-BE49-F238E27FC236}">
              <a16:creationId xmlns:a16="http://schemas.microsoft.com/office/drawing/2014/main" id="{B18BBAC3-F69A-4A0D-95E6-4916246D650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5942733" y="50289883"/>
          <a:ext cx="400049"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52916</xdr:colOff>
      <xdr:row>26</xdr:row>
      <xdr:rowOff>476250</xdr:rowOff>
    </xdr:from>
    <xdr:to>
      <xdr:col>9</xdr:col>
      <xdr:colOff>443441</xdr:colOff>
      <xdr:row>26</xdr:row>
      <xdr:rowOff>875769</xdr:rowOff>
    </xdr:to>
    <xdr:pic>
      <xdr:nvPicPr>
        <xdr:cNvPr id="209" name="Picture 208">
          <a:extLst>
            <a:ext uri="{FF2B5EF4-FFF2-40B4-BE49-F238E27FC236}">
              <a16:creationId xmlns:a16="http://schemas.microsoft.com/office/drawing/2014/main" id="{5516D4BA-C693-4F07-886A-1C0A4490DAA8}"/>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953316" y="3348355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42334</xdr:colOff>
      <xdr:row>45</xdr:row>
      <xdr:rowOff>476250</xdr:rowOff>
    </xdr:from>
    <xdr:to>
      <xdr:col>9</xdr:col>
      <xdr:colOff>432859</xdr:colOff>
      <xdr:row>45</xdr:row>
      <xdr:rowOff>875769</xdr:rowOff>
    </xdr:to>
    <xdr:pic>
      <xdr:nvPicPr>
        <xdr:cNvPr id="210" name="Picture 209">
          <a:extLst>
            <a:ext uri="{FF2B5EF4-FFF2-40B4-BE49-F238E27FC236}">
              <a16:creationId xmlns:a16="http://schemas.microsoft.com/office/drawing/2014/main" id="{47A8B7E5-A31B-4720-9A26-7F0596A697B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5942734" y="6129020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21</xdr:row>
      <xdr:rowOff>42333</xdr:rowOff>
    </xdr:from>
    <xdr:to>
      <xdr:col>9</xdr:col>
      <xdr:colOff>432858</xdr:colOff>
      <xdr:row>21</xdr:row>
      <xdr:rowOff>441852</xdr:rowOff>
    </xdr:to>
    <xdr:pic>
      <xdr:nvPicPr>
        <xdr:cNvPr id="211" name="Picture 26">
          <a:extLst>
            <a:ext uri="{FF2B5EF4-FFF2-40B4-BE49-F238E27FC236}">
              <a16:creationId xmlns:a16="http://schemas.microsoft.com/office/drawing/2014/main" id="{4182C5A5-8860-4D00-848F-652EFAA87ECB}"/>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942733" y="2368973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22</xdr:row>
      <xdr:rowOff>52916</xdr:rowOff>
    </xdr:from>
    <xdr:to>
      <xdr:col>9</xdr:col>
      <xdr:colOff>432858</xdr:colOff>
      <xdr:row>22</xdr:row>
      <xdr:rowOff>452435</xdr:rowOff>
    </xdr:to>
    <xdr:pic>
      <xdr:nvPicPr>
        <xdr:cNvPr id="212" name="Picture 26">
          <a:extLst>
            <a:ext uri="{FF2B5EF4-FFF2-40B4-BE49-F238E27FC236}">
              <a16:creationId xmlns:a16="http://schemas.microsoft.com/office/drawing/2014/main" id="{0B843BA8-449B-40E3-AC6E-BFF4A2B69D41}"/>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942733" y="25306866"/>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23</xdr:row>
      <xdr:rowOff>42333</xdr:rowOff>
    </xdr:from>
    <xdr:to>
      <xdr:col>9</xdr:col>
      <xdr:colOff>422275</xdr:colOff>
      <xdr:row>23</xdr:row>
      <xdr:rowOff>441852</xdr:rowOff>
    </xdr:to>
    <xdr:pic>
      <xdr:nvPicPr>
        <xdr:cNvPr id="213" name="Picture 26">
          <a:extLst>
            <a:ext uri="{FF2B5EF4-FFF2-40B4-BE49-F238E27FC236}">
              <a16:creationId xmlns:a16="http://schemas.microsoft.com/office/drawing/2014/main" id="{A612FB14-0BD3-4B75-9499-77934B175FC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32150" y="2625513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477573</xdr:colOff>
      <xdr:row>26</xdr:row>
      <xdr:rowOff>477573</xdr:rowOff>
    </xdr:from>
    <xdr:to>
      <xdr:col>9</xdr:col>
      <xdr:colOff>868098</xdr:colOff>
      <xdr:row>26</xdr:row>
      <xdr:rowOff>877092</xdr:rowOff>
    </xdr:to>
    <xdr:pic>
      <xdr:nvPicPr>
        <xdr:cNvPr id="215" name="Picture 26">
          <a:extLst>
            <a:ext uri="{FF2B5EF4-FFF2-40B4-BE49-F238E27FC236}">
              <a16:creationId xmlns:a16="http://schemas.microsoft.com/office/drawing/2014/main" id="{9AF443C3-F67A-44ED-AD03-56E27649F3C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377973" y="3348487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52917</xdr:colOff>
      <xdr:row>27</xdr:row>
      <xdr:rowOff>42333</xdr:rowOff>
    </xdr:from>
    <xdr:to>
      <xdr:col>9</xdr:col>
      <xdr:colOff>443442</xdr:colOff>
      <xdr:row>27</xdr:row>
      <xdr:rowOff>441852</xdr:rowOff>
    </xdr:to>
    <xdr:pic>
      <xdr:nvPicPr>
        <xdr:cNvPr id="216" name="Picture 26">
          <a:extLst>
            <a:ext uri="{FF2B5EF4-FFF2-40B4-BE49-F238E27FC236}">
              <a16:creationId xmlns:a16="http://schemas.microsoft.com/office/drawing/2014/main" id="{08FD0B89-9388-48C0-A1E2-6A9594AA81C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53317" y="3442123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63500</xdr:colOff>
      <xdr:row>28</xdr:row>
      <xdr:rowOff>52916</xdr:rowOff>
    </xdr:from>
    <xdr:to>
      <xdr:col>9</xdr:col>
      <xdr:colOff>454025</xdr:colOff>
      <xdr:row>28</xdr:row>
      <xdr:rowOff>452435</xdr:rowOff>
    </xdr:to>
    <xdr:pic>
      <xdr:nvPicPr>
        <xdr:cNvPr id="217" name="Picture 26">
          <a:extLst>
            <a:ext uri="{FF2B5EF4-FFF2-40B4-BE49-F238E27FC236}">
              <a16:creationId xmlns:a16="http://schemas.microsoft.com/office/drawing/2014/main" id="{5B24B002-1B31-4DBB-B80C-54B684C41F68}"/>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5963900" y="35606566"/>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52916</xdr:colOff>
      <xdr:row>29</xdr:row>
      <xdr:rowOff>63500</xdr:rowOff>
    </xdr:from>
    <xdr:to>
      <xdr:col>9</xdr:col>
      <xdr:colOff>443441</xdr:colOff>
      <xdr:row>29</xdr:row>
      <xdr:rowOff>463019</xdr:rowOff>
    </xdr:to>
    <xdr:pic>
      <xdr:nvPicPr>
        <xdr:cNvPr id="218" name="Picture 26">
          <a:extLst>
            <a:ext uri="{FF2B5EF4-FFF2-40B4-BE49-F238E27FC236}">
              <a16:creationId xmlns:a16="http://schemas.microsoft.com/office/drawing/2014/main" id="{BEEA31D6-713E-4917-B1A4-A630EA2A83D4}"/>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53316" y="3678555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481012</xdr:colOff>
      <xdr:row>30</xdr:row>
      <xdr:rowOff>479159</xdr:rowOff>
    </xdr:from>
    <xdr:to>
      <xdr:col>9</xdr:col>
      <xdr:colOff>871537</xdr:colOff>
      <xdr:row>30</xdr:row>
      <xdr:rowOff>878678</xdr:rowOff>
    </xdr:to>
    <xdr:pic>
      <xdr:nvPicPr>
        <xdr:cNvPr id="219" name="Picture 26">
          <a:extLst>
            <a:ext uri="{FF2B5EF4-FFF2-40B4-BE49-F238E27FC236}">
              <a16:creationId xmlns:a16="http://schemas.microsoft.com/office/drawing/2014/main" id="{B87ADAA9-B962-472A-9D0F-320E7B42DBD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381412" y="38077509"/>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32</xdr:row>
      <xdr:rowOff>42333</xdr:rowOff>
    </xdr:from>
    <xdr:to>
      <xdr:col>9</xdr:col>
      <xdr:colOff>422275</xdr:colOff>
      <xdr:row>32</xdr:row>
      <xdr:rowOff>441852</xdr:rowOff>
    </xdr:to>
    <xdr:pic>
      <xdr:nvPicPr>
        <xdr:cNvPr id="220" name="Picture 26">
          <a:extLst>
            <a:ext uri="{FF2B5EF4-FFF2-40B4-BE49-F238E27FC236}">
              <a16:creationId xmlns:a16="http://schemas.microsoft.com/office/drawing/2014/main" id="{B941842D-BD41-4BB1-A2E6-37E115766E8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32150" y="4098078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52917</xdr:colOff>
      <xdr:row>34</xdr:row>
      <xdr:rowOff>74083</xdr:rowOff>
    </xdr:from>
    <xdr:to>
      <xdr:col>9</xdr:col>
      <xdr:colOff>443442</xdr:colOff>
      <xdr:row>34</xdr:row>
      <xdr:rowOff>473602</xdr:rowOff>
    </xdr:to>
    <xdr:pic>
      <xdr:nvPicPr>
        <xdr:cNvPr id="221" name="Picture 26">
          <a:extLst>
            <a:ext uri="{FF2B5EF4-FFF2-40B4-BE49-F238E27FC236}">
              <a16:creationId xmlns:a16="http://schemas.microsoft.com/office/drawing/2014/main" id="{F807A046-6B37-4890-8ED7-D652D9B0B85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53317" y="4319058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460375</xdr:colOff>
      <xdr:row>36</xdr:row>
      <xdr:rowOff>59532</xdr:rowOff>
    </xdr:from>
    <xdr:to>
      <xdr:col>9</xdr:col>
      <xdr:colOff>850900</xdr:colOff>
      <xdr:row>36</xdr:row>
      <xdr:rowOff>459051</xdr:rowOff>
    </xdr:to>
    <xdr:pic>
      <xdr:nvPicPr>
        <xdr:cNvPr id="222" name="Picture 26">
          <a:extLst>
            <a:ext uri="{FF2B5EF4-FFF2-40B4-BE49-F238E27FC236}">
              <a16:creationId xmlns:a16="http://schemas.microsoft.com/office/drawing/2014/main" id="{81C5C862-E775-428C-8E94-BE937A2FE61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360775" y="46478032"/>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36</xdr:row>
      <xdr:rowOff>63500</xdr:rowOff>
    </xdr:from>
    <xdr:to>
      <xdr:col>9</xdr:col>
      <xdr:colOff>420762</xdr:colOff>
      <xdr:row>36</xdr:row>
      <xdr:rowOff>463019</xdr:rowOff>
    </xdr:to>
    <xdr:pic>
      <xdr:nvPicPr>
        <xdr:cNvPr id="223" name="Picture 12">
          <a:extLst>
            <a:ext uri="{FF2B5EF4-FFF2-40B4-BE49-F238E27FC236}">
              <a16:creationId xmlns:a16="http://schemas.microsoft.com/office/drawing/2014/main" id="{04597AC6-6454-42AB-A2AD-A2A28B580F7E}"/>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5932150" y="46482000"/>
          <a:ext cx="389012"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xdr:colOff>
      <xdr:row>37</xdr:row>
      <xdr:rowOff>518583</xdr:rowOff>
    </xdr:from>
    <xdr:to>
      <xdr:col>9</xdr:col>
      <xdr:colOff>438150</xdr:colOff>
      <xdr:row>37</xdr:row>
      <xdr:rowOff>918102</xdr:rowOff>
    </xdr:to>
    <xdr:pic>
      <xdr:nvPicPr>
        <xdr:cNvPr id="224" name="Picture 26">
          <a:extLst>
            <a:ext uri="{FF2B5EF4-FFF2-40B4-BE49-F238E27FC236}">
              <a16:creationId xmlns:a16="http://schemas.microsoft.com/office/drawing/2014/main" id="{1ADA378C-9388-45F7-9A57-4784008769DF}"/>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48025" y="4871508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52917</xdr:colOff>
      <xdr:row>39</xdr:row>
      <xdr:rowOff>42333</xdr:rowOff>
    </xdr:from>
    <xdr:to>
      <xdr:col>9</xdr:col>
      <xdr:colOff>443442</xdr:colOff>
      <xdr:row>39</xdr:row>
      <xdr:rowOff>441852</xdr:rowOff>
    </xdr:to>
    <xdr:pic>
      <xdr:nvPicPr>
        <xdr:cNvPr id="225" name="Picture 26">
          <a:extLst>
            <a:ext uri="{FF2B5EF4-FFF2-40B4-BE49-F238E27FC236}">
              <a16:creationId xmlns:a16="http://schemas.microsoft.com/office/drawing/2014/main" id="{45C4C8F7-34B9-4B74-ADB1-43340D8DCD6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53317" y="5200438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40</xdr:row>
      <xdr:rowOff>42333</xdr:rowOff>
    </xdr:from>
    <xdr:to>
      <xdr:col>9</xdr:col>
      <xdr:colOff>422275</xdr:colOff>
      <xdr:row>40</xdr:row>
      <xdr:rowOff>441852</xdr:rowOff>
    </xdr:to>
    <xdr:pic>
      <xdr:nvPicPr>
        <xdr:cNvPr id="226" name="Picture 26">
          <a:extLst>
            <a:ext uri="{FF2B5EF4-FFF2-40B4-BE49-F238E27FC236}">
              <a16:creationId xmlns:a16="http://schemas.microsoft.com/office/drawing/2014/main" id="{F5A02132-D6DB-4691-B191-082C6664F711}"/>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32150" y="5314738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470959</xdr:colOff>
      <xdr:row>42</xdr:row>
      <xdr:rowOff>52916</xdr:rowOff>
    </xdr:from>
    <xdr:to>
      <xdr:col>9</xdr:col>
      <xdr:colOff>861484</xdr:colOff>
      <xdr:row>42</xdr:row>
      <xdr:rowOff>452435</xdr:rowOff>
    </xdr:to>
    <xdr:pic>
      <xdr:nvPicPr>
        <xdr:cNvPr id="227" name="Picture 26">
          <a:extLst>
            <a:ext uri="{FF2B5EF4-FFF2-40B4-BE49-F238E27FC236}">
              <a16:creationId xmlns:a16="http://schemas.microsoft.com/office/drawing/2014/main" id="{0D42882A-00C4-4E74-9474-CF1106718B4F}"/>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6371359" y="56078966"/>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496095</xdr:colOff>
      <xdr:row>43</xdr:row>
      <xdr:rowOff>31750</xdr:rowOff>
    </xdr:from>
    <xdr:to>
      <xdr:col>9</xdr:col>
      <xdr:colOff>886620</xdr:colOff>
      <xdr:row>43</xdr:row>
      <xdr:rowOff>431269</xdr:rowOff>
    </xdr:to>
    <xdr:pic>
      <xdr:nvPicPr>
        <xdr:cNvPr id="228" name="Picture 26">
          <a:extLst>
            <a:ext uri="{FF2B5EF4-FFF2-40B4-BE49-F238E27FC236}">
              <a16:creationId xmlns:a16="http://schemas.microsoft.com/office/drawing/2014/main" id="{CC6EEAC8-0795-4134-9F76-8BAB529326CA}"/>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6396495" y="5725795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18519</xdr:colOff>
      <xdr:row>44</xdr:row>
      <xdr:rowOff>508000</xdr:rowOff>
    </xdr:from>
    <xdr:to>
      <xdr:col>9</xdr:col>
      <xdr:colOff>409044</xdr:colOff>
      <xdr:row>44</xdr:row>
      <xdr:rowOff>907519</xdr:rowOff>
    </xdr:to>
    <xdr:pic>
      <xdr:nvPicPr>
        <xdr:cNvPr id="229" name="Picture 26">
          <a:extLst>
            <a:ext uri="{FF2B5EF4-FFF2-40B4-BE49-F238E27FC236}">
              <a16:creationId xmlns:a16="http://schemas.microsoft.com/office/drawing/2014/main" id="{73303829-46D5-4A69-B554-7444051A9024}"/>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18919" y="5934075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476250</xdr:colOff>
      <xdr:row>45</xdr:row>
      <xdr:rowOff>478895</xdr:rowOff>
    </xdr:from>
    <xdr:to>
      <xdr:col>9</xdr:col>
      <xdr:colOff>866775</xdr:colOff>
      <xdr:row>45</xdr:row>
      <xdr:rowOff>878414</xdr:rowOff>
    </xdr:to>
    <xdr:pic>
      <xdr:nvPicPr>
        <xdr:cNvPr id="230" name="Picture 26">
          <a:extLst>
            <a:ext uri="{FF2B5EF4-FFF2-40B4-BE49-F238E27FC236}">
              <a16:creationId xmlns:a16="http://schemas.microsoft.com/office/drawing/2014/main" id="{4015A2CA-F359-4D35-B627-4F5CB29E2BEB}"/>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376650" y="61292845"/>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46</xdr:row>
      <xdr:rowOff>476250</xdr:rowOff>
    </xdr:from>
    <xdr:to>
      <xdr:col>9</xdr:col>
      <xdr:colOff>432858</xdr:colOff>
      <xdr:row>46</xdr:row>
      <xdr:rowOff>875769</xdr:rowOff>
    </xdr:to>
    <xdr:pic>
      <xdr:nvPicPr>
        <xdr:cNvPr id="231" name="Picture 26">
          <a:extLst>
            <a:ext uri="{FF2B5EF4-FFF2-40B4-BE49-F238E27FC236}">
              <a16:creationId xmlns:a16="http://schemas.microsoft.com/office/drawing/2014/main" id="{610630BC-A8DC-4E5C-981E-A621C16858D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42733" y="6275705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52916</xdr:colOff>
      <xdr:row>47</xdr:row>
      <xdr:rowOff>63500</xdr:rowOff>
    </xdr:from>
    <xdr:to>
      <xdr:col>9</xdr:col>
      <xdr:colOff>443441</xdr:colOff>
      <xdr:row>47</xdr:row>
      <xdr:rowOff>463019</xdr:rowOff>
    </xdr:to>
    <xdr:pic>
      <xdr:nvPicPr>
        <xdr:cNvPr id="232" name="Picture 26">
          <a:extLst>
            <a:ext uri="{FF2B5EF4-FFF2-40B4-BE49-F238E27FC236}">
              <a16:creationId xmlns:a16="http://schemas.microsoft.com/office/drawing/2014/main" id="{8E7C4809-597C-409C-8DAD-5A39A1E651F6}"/>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53316" y="6392545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42334</xdr:colOff>
      <xdr:row>30</xdr:row>
      <xdr:rowOff>920750</xdr:rowOff>
    </xdr:from>
    <xdr:to>
      <xdr:col>9</xdr:col>
      <xdr:colOff>432859</xdr:colOff>
      <xdr:row>30</xdr:row>
      <xdr:rowOff>1320269</xdr:rowOff>
    </xdr:to>
    <xdr:pic>
      <xdr:nvPicPr>
        <xdr:cNvPr id="233" name="Picture 25">
          <a:extLst>
            <a:ext uri="{FF2B5EF4-FFF2-40B4-BE49-F238E27FC236}">
              <a16:creationId xmlns:a16="http://schemas.microsoft.com/office/drawing/2014/main" id="{7379ACE0-5952-4C3C-AEE0-F0603B003C1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5942734" y="3851910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63501</xdr:colOff>
      <xdr:row>33</xdr:row>
      <xdr:rowOff>481012</xdr:rowOff>
    </xdr:from>
    <xdr:to>
      <xdr:col>9</xdr:col>
      <xdr:colOff>454026</xdr:colOff>
      <xdr:row>33</xdr:row>
      <xdr:rowOff>880531</xdr:rowOff>
    </xdr:to>
    <xdr:pic>
      <xdr:nvPicPr>
        <xdr:cNvPr id="234" name="Picture 25">
          <a:extLst>
            <a:ext uri="{FF2B5EF4-FFF2-40B4-BE49-F238E27FC236}">
              <a16:creationId xmlns:a16="http://schemas.microsoft.com/office/drawing/2014/main" id="{D14AF711-46A0-4076-A39D-6AC9AA00F577}"/>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5963901" y="42149712"/>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52916</xdr:colOff>
      <xdr:row>35</xdr:row>
      <xdr:rowOff>910167</xdr:rowOff>
    </xdr:from>
    <xdr:to>
      <xdr:col>9</xdr:col>
      <xdr:colOff>443441</xdr:colOff>
      <xdr:row>35</xdr:row>
      <xdr:rowOff>1309686</xdr:rowOff>
    </xdr:to>
    <xdr:pic>
      <xdr:nvPicPr>
        <xdr:cNvPr id="235" name="Picture 25">
          <a:extLst>
            <a:ext uri="{FF2B5EF4-FFF2-40B4-BE49-F238E27FC236}">
              <a16:creationId xmlns:a16="http://schemas.microsoft.com/office/drawing/2014/main" id="{BFBD28DE-ADC6-47FE-93AE-F579EA26F0E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5953316" y="45474467"/>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497417</xdr:colOff>
      <xdr:row>37</xdr:row>
      <xdr:rowOff>508000</xdr:rowOff>
    </xdr:from>
    <xdr:to>
      <xdr:col>9</xdr:col>
      <xdr:colOff>887942</xdr:colOff>
      <xdr:row>37</xdr:row>
      <xdr:rowOff>907519</xdr:rowOff>
    </xdr:to>
    <xdr:pic>
      <xdr:nvPicPr>
        <xdr:cNvPr id="236" name="Picture 25">
          <a:extLst>
            <a:ext uri="{FF2B5EF4-FFF2-40B4-BE49-F238E27FC236}">
              <a16:creationId xmlns:a16="http://schemas.microsoft.com/office/drawing/2014/main" id="{0E636C93-01B0-4371-8581-2B530967D8A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397817" y="4870450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486833</xdr:colOff>
      <xdr:row>38</xdr:row>
      <xdr:rowOff>486833</xdr:rowOff>
    </xdr:from>
    <xdr:to>
      <xdr:col>9</xdr:col>
      <xdr:colOff>877358</xdr:colOff>
      <xdr:row>38</xdr:row>
      <xdr:rowOff>886352</xdr:rowOff>
    </xdr:to>
    <xdr:pic>
      <xdr:nvPicPr>
        <xdr:cNvPr id="237" name="Picture 25">
          <a:extLst>
            <a:ext uri="{FF2B5EF4-FFF2-40B4-BE49-F238E27FC236}">
              <a16:creationId xmlns:a16="http://schemas.microsoft.com/office/drawing/2014/main" id="{702018E2-926F-44DB-9E26-A93FC8C2145B}"/>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387233" y="5028988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20</xdr:row>
      <xdr:rowOff>486833</xdr:rowOff>
    </xdr:from>
    <xdr:to>
      <xdr:col>9</xdr:col>
      <xdr:colOff>422275</xdr:colOff>
      <xdr:row>20</xdr:row>
      <xdr:rowOff>886352</xdr:rowOff>
    </xdr:to>
    <xdr:pic>
      <xdr:nvPicPr>
        <xdr:cNvPr id="239" name="Picture 27">
          <a:extLst>
            <a:ext uri="{FF2B5EF4-FFF2-40B4-BE49-F238E27FC236}">
              <a16:creationId xmlns:a16="http://schemas.microsoft.com/office/drawing/2014/main" id="{952CC617-0BC5-402E-B4E9-51327E862244}"/>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932150" y="2278168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476250</xdr:colOff>
      <xdr:row>22</xdr:row>
      <xdr:rowOff>52917</xdr:rowOff>
    </xdr:from>
    <xdr:to>
      <xdr:col>9</xdr:col>
      <xdr:colOff>866775</xdr:colOff>
      <xdr:row>22</xdr:row>
      <xdr:rowOff>452436</xdr:rowOff>
    </xdr:to>
    <xdr:pic>
      <xdr:nvPicPr>
        <xdr:cNvPr id="240" name="Picture 27">
          <a:extLst>
            <a:ext uri="{FF2B5EF4-FFF2-40B4-BE49-F238E27FC236}">
              <a16:creationId xmlns:a16="http://schemas.microsoft.com/office/drawing/2014/main" id="{CD48EF7B-58CC-4127-B4B9-C1ABF11AD30C}"/>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6376650" y="25306867"/>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80168</xdr:colOff>
      <xdr:row>24</xdr:row>
      <xdr:rowOff>496357</xdr:rowOff>
    </xdr:from>
    <xdr:to>
      <xdr:col>9</xdr:col>
      <xdr:colOff>470693</xdr:colOff>
      <xdr:row>24</xdr:row>
      <xdr:rowOff>895876</xdr:rowOff>
    </xdr:to>
    <xdr:pic>
      <xdr:nvPicPr>
        <xdr:cNvPr id="241" name="Picture 27">
          <a:extLst>
            <a:ext uri="{FF2B5EF4-FFF2-40B4-BE49-F238E27FC236}">
              <a16:creationId xmlns:a16="http://schemas.microsoft.com/office/drawing/2014/main" id="{5B065ECB-060F-4B52-9F56-813DA896EBE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980568" y="31236707"/>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25</xdr:row>
      <xdr:rowOff>497417</xdr:rowOff>
    </xdr:from>
    <xdr:to>
      <xdr:col>9</xdr:col>
      <xdr:colOff>432858</xdr:colOff>
      <xdr:row>25</xdr:row>
      <xdr:rowOff>896936</xdr:rowOff>
    </xdr:to>
    <xdr:pic>
      <xdr:nvPicPr>
        <xdr:cNvPr id="242" name="Picture 27">
          <a:extLst>
            <a:ext uri="{FF2B5EF4-FFF2-40B4-BE49-F238E27FC236}">
              <a16:creationId xmlns:a16="http://schemas.microsoft.com/office/drawing/2014/main" id="{E4FCFEBB-E6DF-4677-8DF4-5D3F548EFA4F}"/>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5942733" y="32482367"/>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481012</xdr:colOff>
      <xdr:row>30</xdr:row>
      <xdr:rowOff>931333</xdr:rowOff>
    </xdr:from>
    <xdr:to>
      <xdr:col>9</xdr:col>
      <xdr:colOff>871537</xdr:colOff>
      <xdr:row>30</xdr:row>
      <xdr:rowOff>1330852</xdr:rowOff>
    </xdr:to>
    <xdr:pic>
      <xdr:nvPicPr>
        <xdr:cNvPr id="243" name="Picture 27">
          <a:extLst>
            <a:ext uri="{FF2B5EF4-FFF2-40B4-BE49-F238E27FC236}">
              <a16:creationId xmlns:a16="http://schemas.microsoft.com/office/drawing/2014/main" id="{7F50FA0C-0BF4-4911-9AE4-0ADBA468A539}"/>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381412" y="3852968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508793</xdr:colOff>
      <xdr:row>33</xdr:row>
      <xdr:rowOff>486834</xdr:rowOff>
    </xdr:from>
    <xdr:to>
      <xdr:col>9</xdr:col>
      <xdr:colOff>899318</xdr:colOff>
      <xdr:row>33</xdr:row>
      <xdr:rowOff>886353</xdr:rowOff>
    </xdr:to>
    <xdr:pic>
      <xdr:nvPicPr>
        <xdr:cNvPr id="244" name="Picture 27">
          <a:extLst>
            <a:ext uri="{FF2B5EF4-FFF2-40B4-BE49-F238E27FC236}">
              <a16:creationId xmlns:a16="http://schemas.microsoft.com/office/drawing/2014/main" id="{A39F79E8-1B4C-485E-B9AA-D78A8607C19F}"/>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409193" y="42155534"/>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38</xdr:row>
      <xdr:rowOff>920750</xdr:rowOff>
    </xdr:from>
    <xdr:to>
      <xdr:col>9</xdr:col>
      <xdr:colOff>432858</xdr:colOff>
      <xdr:row>38</xdr:row>
      <xdr:rowOff>1320269</xdr:rowOff>
    </xdr:to>
    <xdr:pic>
      <xdr:nvPicPr>
        <xdr:cNvPr id="245" name="Picture 27">
          <a:extLst>
            <a:ext uri="{FF2B5EF4-FFF2-40B4-BE49-F238E27FC236}">
              <a16:creationId xmlns:a16="http://schemas.microsoft.com/office/drawing/2014/main" id="{89C6A18D-124C-45B8-930D-ABC0558A820C}"/>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942733" y="5072380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42</xdr:row>
      <xdr:rowOff>504033</xdr:rowOff>
    </xdr:from>
    <xdr:to>
      <xdr:col>9</xdr:col>
      <xdr:colOff>422275</xdr:colOff>
      <xdr:row>42</xdr:row>
      <xdr:rowOff>903552</xdr:rowOff>
    </xdr:to>
    <xdr:pic>
      <xdr:nvPicPr>
        <xdr:cNvPr id="246" name="Picture 27">
          <a:extLst>
            <a:ext uri="{FF2B5EF4-FFF2-40B4-BE49-F238E27FC236}">
              <a16:creationId xmlns:a16="http://schemas.microsoft.com/office/drawing/2014/main" id="{9A07619E-DD1F-49FF-9BE7-58EB271BFA5A}"/>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932150" y="56530083"/>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466988</xdr:colOff>
      <xdr:row>44</xdr:row>
      <xdr:rowOff>497416</xdr:rowOff>
    </xdr:from>
    <xdr:to>
      <xdr:col>9</xdr:col>
      <xdr:colOff>857513</xdr:colOff>
      <xdr:row>44</xdr:row>
      <xdr:rowOff>896935</xdr:rowOff>
    </xdr:to>
    <xdr:pic>
      <xdr:nvPicPr>
        <xdr:cNvPr id="247" name="Picture 27">
          <a:extLst>
            <a:ext uri="{FF2B5EF4-FFF2-40B4-BE49-F238E27FC236}">
              <a16:creationId xmlns:a16="http://schemas.microsoft.com/office/drawing/2014/main" id="{29748639-AB77-4407-9E84-0F26BBD8272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367388" y="59330166"/>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45508</xdr:colOff>
      <xdr:row>48</xdr:row>
      <xdr:rowOff>21166</xdr:rowOff>
    </xdr:from>
    <xdr:to>
      <xdr:col>9</xdr:col>
      <xdr:colOff>429683</xdr:colOff>
      <xdr:row>48</xdr:row>
      <xdr:rowOff>420685</xdr:rowOff>
    </xdr:to>
    <xdr:pic>
      <xdr:nvPicPr>
        <xdr:cNvPr id="248" name="Picture 27">
          <a:extLst>
            <a:ext uri="{FF2B5EF4-FFF2-40B4-BE49-F238E27FC236}">
              <a16:creationId xmlns:a16="http://schemas.microsoft.com/office/drawing/2014/main" id="{13E55D61-A31E-4BF0-8D1E-C1F9040D8897}"/>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5945908" y="65750016"/>
          <a:ext cx="38417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497417</xdr:colOff>
      <xdr:row>35</xdr:row>
      <xdr:rowOff>29104</xdr:rowOff>
    </xdr:from>
    <xdr:to>
      <xdr:col>9</xdr:col>
      <xdr:colOff>897240</xdr:colOff>
      <xdr:row>35</xdr:row>
      <xdr:rowOff>420686</xdr:rowOff>
    </xdr:to>
    <xdr:pic>
      <xdr:nvPicPr>
        <xdr:cNvPr id="249" name="Picture 248">
          <a:extLst>
            <a:ext uri="{FF2B5EF4-FFF2-40B4-BE49-F238E27FC236}">
              <a16:creationId xmlns:a16="http://schemas.microsoft.com/office/drawing/2014/main" id="{7C5986B4-1B14-446B-BAB9-9493A71D9399}"/>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6397817" y="44593404"/>
          <a:ext cx="399823"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497417</xdr:colOff>
      <xdr:row>35</xdr:row>
      <xdr:rowOff>460375</xdr:rowOff>
    </xdr:from>
    <xdr:to>
      <xdr:col>9</xdr:col>
      <xdr:colOff>887942</xdr:colOff>
      <xdr:row>35</xdr:row>
      <xdr:rowOff>859894</xdr:rowOff>
    </xdr:to>
    <xdr:pic>
      <xdr:nvPicPr>
        <xdr:cNvPr id="250" name="Picture 26">
          <a:extLst>
            <a:ext uri="{FF2B5EF4-FFF2-40B4-BE49-F238E27FC236}">
              <a16:creationId xmlns:a16="http://schemas.microsoft.com/office/drawing/2014/main" id="{E26DB606-221E-402B-A89E-F8B4D5F0AB9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397817" y="45024675"/>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472281</xdr:colOff>
      <xdr:row>30</xdr:row>
      <xdr:rowOff>63500</xdr:rowOff>
    </xdr:from>
    <xdr:to>
      <xdr:col>9</xdr:col>
      <xdr:colOff>872104</xdr:colOff>
      <xdr:row>30</xdr:row>
      <xdr:rowOff>455082</xdr:rowOff>
    </xdr:to>
    <xdr:pic>
      <xdr:nvPicPr>
        <xdr:cNvPr id="251" name="Picture 250">
          <a:extLst>
            <a:ext uri="{FF2B5EF4-FFF2-40B4-BE49-F238E27FC236}">
              <a16:creationId xmlns:a16="http://schemas.microsoft.com/office/drawing/2014/main" id="{5217D86B-90E8-4A16-8AD9-390DE37BBF23}"/>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6372681" y="37661850"/>
          <a:ext cx="399823"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465667</xdr:colOff>
      <xdr:row>20</xdr:row>
      <xdr:rowOff>497417</xdr:rowOff>
    </xdr:from>
    <xdr:to>
      <xdr:col>9</xdr:col>
      <xdr:colOff>856192</xdr:colOff>
      <xdr:row>20</xdr:row>
      <xdr:rowOff>887412</xdr:rowOff>
    </xdr:to>
    <xdr:pic>
      <xdr:nvPicPr>
        <xdr:cNvPr id="252" name="Picture 29">
          <a:extLst>
            <a:ext uri="{FF2B5EF4-FFF2-40B4-BE49-F238E27FC236}">
              <a16:creationId xmlns:a16="http://schemas.microsoft.com/office/drawing/2014/main" id="{34388AA6-8ABF-4E02-A22B-674833B59C9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6366067" y="22792267"/>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52916</xdr:colOff>
      <xdr:row>22</xdr:row>
      <xdr:rowOff>508000</xdr:rowOff>
    </xdr:from>
    <xdr:to>
      <xdr:col>9</xdr:col>
      <xdr:colOff>443441</xdr:colOff>
      <xdr:row>22</xdr:row>
      <xdr:rowOff>897995</xdr:rowOff>
    </xdr:to>
    <xdr:pic>
      <xdr:nvPicPr>
        <xdr:cNvPr id="253" name="Picture 29">
          <a:extLst>
            <a:ext uri="{FF2B5EF4-FFF2-40B4-BE49-F238E27FC236}">
              <a16:creationId xmlns:a16="http://schemas.microsoft.com/office/drawing/2014/main" id="{5C7793C8-A711-450F-98F2-E1C21296720F}"/>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5953316" y="25761950"/>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461698</xdr:colOff>
      <xdr:row>23</xdr:row>
      <xdr:rowOff>43657</xdr:rowOff>
    </xdr:from>
    <xdr:to>
      <xdr:col>9</xdr:col>
      <xdr:colOff>852223</xdr:colOff>
      <xdr:row>23</xdr:row>
      <xdr:rowOff>433652</xdr:rowOff>
    </xdr:to>
    <xdr:pic>
      <xdr:nvPicPr>
        <xdr:cNvPr id="254" name="Picture 29">
          <a:extLst>
            <a:ext uri="{FF2B5EF4-FFF2-40B4-BE49-F238E27FC236}">
              <a16:creationId xmlns:a16="http://schemas.microsoft.com/office/drawing/2014/main" id="{BE35135A-C1DD-4E25-AAB3-F9382EDFFBE3}"/>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6362098" y="26256457"/>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478366</xdr:colOff>
      <xdr:row>26</xdr:row>
      <xdr:rowOff>904876</xdr:rowOff>
    </xdr:from>
    <xdr:to>
      <xdr:col>9</xdr:col>
      <xdr:colOff>889556</xdr:colOff>
      <xdr:row>26</xdr:row>
      <xdr:rowOff>1315508</xdr:rowOff>
    </xdr:to>
    <xdr:pic>
      <xdr:nvPicPr>
        <xdr:cNvPr id="255" name="Picture 29">
          <a:extLst>
            <a:ext uri="{FF2B5EF4-FFF2-40B4-BE49-F238E27FC236}">
              <a16:creationId xmlns:a16="http://schemas.microsoft.com/office/drawing/2014/main" id="{6100FECA-0A48-4355-A6D0-B8B28653C41E}"/>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378766" y="33912176"/>
          <a:ext cx="411190" cy="410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484188</xdr:colOff>
      <xdr:row>27</xdr:row>
      <xdr:rowOff>41011</xdr:rowOff>
    </xdr:from>
    <xdr:to>
      <xdr:col>9</xdr:col>
      <xdr:colOff>874713</xdr:colOff>
      <xdr:row>27</xdr:row>
      <xdr:rowOff>431006</xdr:rowOff>
    </xdr:to>
    <xdr:pic>
      <xdr:nvPicPr>
        <xdr:cNvPr id="256" name="Picture 29">
          <a:extLst>
            <a:ext uri="{FF2B5EF4-FFF2-40B4-BE49-F238E27FC236}">
              <a16:creationId xmlns:a16="http://schemas.microsoft.com/office/drawing/2014/main" id="{2837B97D-54E4-42C6-B523-AC402FC8681C}"/>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6384588" y="34419911"/>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478897</xdr:colOff>
      <xdr:row>30</xdr:row>
      <xdr:rowOff>1375304</xdr:rowOff>
    </xdr:from>
    <xdr:to>
      <xdr:col>9</xdr:col>
      <xdr:colOff>869422</xdr:colOff>
      <xdr:row>30</xdr:row>
      <xdr:rowOff>1765299</xdr:rowOff>
    </xdr:to>
    <xdr:pic>
      <xdr:nvPicPr>
        <xdr:cNvPr id="258" name="Picture 29">
          <a:extLst>
            <a:ext uri="{FF2B5EF4-FFF2-40B4-BE49-F238E27FC236}">
              <a16:creationId xmlns:a16="http://schemas.microsoft.com/office/drawing/2014/main" id="{5C304A1E-DE9C-48C1-8909-5D6561B1D1C5}"/>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6379297" y="38973654"/>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461698</xdr:colOff>
      <xdr:row>32</xdr:row>
      <xdr:rowOff>42334</xdr:rowOff>
    </xdr:from>
    <xdr:to>
      <xdr:col>9</xdr:col>
      <xdr:colOff>852223</xdr:colOff>
      <xdr:row>32</xdr:row>
      <xdr:rowOff>432329</xdr:rowOff>
    </xdr:to>
    <xdr:pic>
      <xdr:nvPicPr>
        <xdr:cNvPr id="259" name="Picture 29">
          <a:extLst>
            <a:ext uri="{FF2B5EF4-FFF2-40B4-BE49-F238E27FC236}">
              <a16:creationId xmlns:a16="http://schemas.microsoft.com/office/drawing/2014/main" id="{139B2090-AE13-4867-8FAE-0AB8B1842FA9}"/>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6362098" y="40980784"/>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523876</xdr:colOff>
      <xdr:row>33</xdr:row>
      <xdr:rowOff>941916</xdr:rowOff>
    </xdr:from>
    <xdr:to>
      <xdr:col>9</xdr:col>
      <xdr:colOff>914401</xdr:colOff>
      <xdr:row>33</xdr:row>
      <xdr:rowOff>1336673</xdr:rowOff>
    </xdr:to>
    <xdr:pic>
      <xdr:nvPicPr>
        <xdr:cNvPr id="260" name="Picture 29">
          <a:extLst>
            <a:ext uri="{FF2B5EF4-FFF2-40B4-BE49-F238E27FC236}">
              <a16:creationId xmlns:a16="http://schemas.microsoft.com/office/drawing/2014/main" id="{8AAA2025-0088-40FA-B91D-8A7C9C6CB33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424276" y="42610616"/>
          <a:ext cx="390525" cy="394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518583</xdr:colOff>
      <xdr:row>34</xdr:row>
      <xdr:rowOff>74084</xdr:rowOff>
    </xdr:from>
    <xdr:to>
      <xdr:col>9</xdr:col>
      <xdr:colOff>909108</xdr:colOff>
      <xdr:row>34</xdr:row>
      <xdr:rowOff>464079</xdr:rowOff>
    </xdr:to>
    <xdr:pic>
      <xdr:nvPicPr>
        <xdr:cNvPr id="261" name="Picture 29">
          <a:extLst>
            <a:ext uri="{FF2B5EF4-FFF2-40B4-BE49-F238E27FC236}">
              <a16:creationId xmlns:a16="http://schemas.microsoft.com/office/drawing/2014/main" id="{A386EB5B-BF72-4EC8-B968-7FEF9904BC5D}"/>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6418983" y="43190584"/>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49742</xdr:colOff>
      <xdr:row>35</xdr:row>
      <xdr:rowOff>1359428</xdr:rowOff>
    </xdr:from>
    <xdr:to>
      <xdr:col>9</xdr:col>
      <xdr:colOff>440267</xdr:colOff>
      <xdr:row>35</xdr:row>
      <xdr:rowOff>1749423</xdr:rowOff>
    </xdr:to>
    <xdr:pic>
      <xdr:nvPicPr>
        <xdr:cNvPr id="262" name="Picture 29">
          <a:extLst>
            <a:ext uri="{FF2B5EF4-FFF2-40B4-BE49-F238E27FC236}">
              <a16:creationId xmlns:a16="http://schemas.microsoft.com/office/drawing/2014/main" id="{EA31E854-EAAE-4B62-9F64-98EF3BEDE7BC}"/>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5950142" y="45923728"/>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497417</xdr:colOff>
      <xdr:row>37</xdr:row>
      <xdr:rowOff>964405</xdr:rowOff>
    </xdr:from>
    <xdr:to>
      <xdr:col>9</xdr:col>
      <xdr:colOff>887942</xdr:colOff>
      <xdr:row>37</xdr:row>
      <xdr:rowOff>1354400</xdr:rowOff>
    </xdr:to>
    <xdr:pic>
      <xdr:nvPicPr>
        <xdr:cNvPr id="263" name="Picture 29">
          <a:extLst>
            <a:ext uri="{FF2B5EF4-FFF2-40B4-BE49-F238E27FC236}">
              <a16:creationId xmlns:a16="http://schemas.microsoft.com/office/drawing/2014/main" id="{99EDE773-75B0-4F0E-A511-9D1D3AE7A5E6}"/>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397817" y="49160905"/>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44979</xdr:colOff>
      <xdr:row>38</xdr:row>
      <xdr:rowOff>1369220</xdr:rowOff>
    </xdr:from>
    <xdr:to>
      <xdr:col>9</xdr:col>
      <xdr:colOff>435504</xdr:colOff>
      <xdr:row>38</xdr:row>
      <xdr:rowOff>1759215</xdr:rowOff>
    </xdr:to>
    <xdr:pic>
      <xdr:nvPicPr>
        <xdr:cNvPr id="264" name="Picture 29">
          <a:extLst>
            <a:ext uri="{FF2B5EF4-FFF2-40B4-BE49-F238E27FC236}">
              <a16:creationId xmlns:a16="http://schemas.microsoft.com/office/drawing/2014/main" id="{175A54E4-DAC6-4FB9-AB94-7801730E5EE3}"/>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5945379" y="51172270"/>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466988</xdr:colOff>
      <xdr:row>42</xdr:row>
      <xdr:rowOff>513293</xdr:rowOff>
    </xdr:from>
    <xdr:to>
      <xdr:col>9</xdr:col>
      <xdr:colOff>857513</xdr:colOff>
      <xdr:row>42</xdr:row>
      <xdr:rowOff>903288</xdr:rowOff>
    </xdr:to>
    <xdr:pic>
      <xdr:nvPicPr>
        <xdr:cNvPr id="265" name="Picture 29">
          <a:extLst>
            <a:ext uri="{FF2B5EF4-FFF2-40B4-BE49-F238E27FC236}">
              <a16:creationId xmlns:a16="http://schemas.microsoft.com/office/drawing/2014/main" id="{D19A77A6-2C97-4669-870B-789ADAE8D29A}"/>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6367388" y="56539343"/>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55564</xdr:colOff>
      <xdr:row>43</xdr:row>
      <xdr:rowOff>480219</xdr:rowOff>
    </xdr:from>
    <xdr:to>
      <xdr:col>9</xdr:col>
      <xdr:colOff>446089</xdr:colOff>
      <xdr:row>43</xdr:row>
      <xdr:rowOff>870214</xdr:rowOff>
    </xdr:to>
    <xdr:pic>
      <xdr:nvPicPr>
        <xdr:cNvPr id="266" name="Picture 29">
          <a:extLst>
            <a:ext uri="{FF2B5EF4-FFF2-40B4-BE49-F238E27FC236}">
              <a16:creationId xmlns:a16="http://schemas.microsoft.com/office/drawing/2014/main" id="{AC550991-0D6C-46E0-B142-415D80355A78}"/>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5955964" y="57706419"/>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472281</xdr:colOff>
      <xdr:row>44</xdr:row>
      <xdr:rowOff>982927</xdr:rowOff>
    </xdr:from>
    <xdr:to>
      <xdr:col>9</xdr:col>
      <xdr:colOff>862806</xdr:colOff>
      <xdr:row>44</xdr:row>
      <xdr:rowOff>1372922</xdr:rowOff>
    </xdr:to>
    <xdr:pic>
      <xdr:nvPicPr>
        <xdr:cNvPr id="267" name="Picture 29">
          <a:extLst>
            <a:ext uri="{FF2B5EF4-FFF2-40B4-BE49-F238E27FC236}">
              <a16:creationId xmlns:a16="http://schemas.microsoft.com/office/drawing/2014/main" id="{509C41EE-C66D-4753-A808-E5B2026BE9B8}"/>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6372681" y="59815677"/>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484188</xdr:colOff>
      <xdr:row>45</xdr:row>
      <xdr:rowOff>922072</xdr:rowOff>
    </xdr:from>
    <xdr:to>
      <xdr:col>9</xdr:col>
      <xdr:colOff>874713</xdr:colOff>
      <xdr:row>45</xdr:row>
      <xdr:rowOff>1312067</xdr:rowOff>
    </xdr:to>
    <xdr:pic>
      <xdr:nvPicPr>
        <xdr:cNvPr id="268" name="Picture 29">
          <a:extLst>
            <a:ext uri="{FF2B5EF4-FFF2-40B4-BE49-F238E27FC236}">
              <a16:creationId xmlns:a16="http://schemas.microsoft.com/office/drawing/2014/main" id="{B8D8BA1D-1EA3-460E-AEF3-80F390DF7049}"/>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6384588" y="61736022"/>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63500</xdr:colOff>
      <xdr:row>47</xdr:row>
      <xdr:rowOff>518583</xdr:rowOff>
    </xdr:from>
    <xdr:to>
      <xdr:col>9</xdr:col>
      <xdr:colOff>454025</xdr:colOff>
      <xdr:row>47</xdr:row>
      <xdr:rowOff>908578</xdr:rowOff>
    </xdr:to>
    <xdr:pic>
      <xdr:nvPicPr>
        <xdr:cNvPr id="269" name="Picture 29">
          <a:extLst>
            <a:ext uri="{FF2B5EF4-FFF2-40B4-BE49-F238E27FC236}">
              <a16:creationId xmlns:a16="http://schemas.microsoft.com/office/drawing/2014/main" id="{56F9F013-8F87-4814-8AEE-F9000EE2D682}"/>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5963900" y="64380533"/>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483659</xdr:colOff>
      <xdr:row>48</xdr:row>
      <xdr:rowOff>33602</xdr:rowOff>
    </xdr:from>
    <xdr:to>
      <xdr:col>9</xdr:col>
      <xdr:colOff>877359</xdr:colOff>
      <xdr:row>48</xdr:row>
      <xdr:rowOff>417247</xdr:rowOff>
    </xdr:to>
    <xdr:pic>
      <xdr:nvPicPr>
        <xdr:cNvPr id="270" name="Picture 29">
          <a:extLst>
            <a:ext uri="{FF2B5EF4-FFF2-40B4-BE49-F238E27FC236}">
              <a16:creationId xmlns:a16="http://schemas.microsoft.com/office/drawing/2014/main" id="{0A6A3E22-3F45-4B30-A055-7E8CAA79AA23}"/>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6384059" y="65762452"/>
          <a:ext cx="393700" cy="383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482864</xdr:colOff>
      <xdr:row>46</xdr:row>
      <xdr:rowOff>474927</xdr:rowOff>
    </xdr:from>
    <xdr:to>
      <xdr:col>9</xdr:col>
      <xdr:colOff>881401</xdr:colOff>
      <xdr:row>46</xdr:row>
      <xdr:rowOff>874446</xdr:rowOff>
    </xdr:to>
    <xdr:pic>
      <xdr:nvPicPr>
        <xdr:cNvPr id="271" name="Picture 28">
          <a:extLst>
            <a:ext uri="{FF2B5EF4-FFF2-40B4-BE49-F238E27FC236}">
              <a16:creationId xmlns:a16="http://schemas.microsoft.com/office/drawing/2014/main" id="{3FA2CCDC-86A6-412F-9BA1-F1DA36229E8F}"/>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6383264" y="62755727"/>
          <a:ext cx="39853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52917</xdr:colOff>
      <xdr:row>26</xdr:row>
      <xdr:rowOff>910167</xdr:rowOff>
    </xdr:from>
    <xdr:to>
      <xdr:col>9</xdr:col>
      <xdr:colOff>451454</xdr:colOff>
      <xdr:row>26</xdr:row>
      <xdr:rowOff>1309686</xdr:rowOff>
    </xdr:to>
    <xdr:pic>
      <xdr:nvPicPr>
        <xdr:cNvPr id="272" name="Picture 28">
          <a:extLst>
            <a:ext uri="{FF2B5EF4-FFF2-40B4-BE49-F238E27FC236}">
              <a16:creationId xmlns:a16="http://schemas.microsoft.com/office/drawing/2014/main" id="{AD0D67E8-D5D0-4D35-940A-659E73AF645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5953317" y="33917467"/>
          <a:ext cx="39853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30</xdr:row>
      <xdr:rowOff>1373187</xdr:rowOff>
    </xdr:from>
    <xdr:to>
      <xdr:col>9</xdr:col>
      <xdr:colOff>440870</xdr:colOff>
      <xdr:row>30</xdr:row>
      <xdr:rowOff>1772706</xdr:rowOff>
    </xdr:to>
    <xdr:pic>
      <xdr:nvPicPr>
        <xdr:cNvPr id="273" name="Picture 28">
          <a:extLst>
            <a:ext uri="{FF2B5EF4-FFF2-40B4-BE49-F238E27FC236}">
              <a16:creationId xmlns:a16="http://schemas.microsoft.com/office/drawing/2014/main" id="{A1B7FF2E-22D1-4D93-BD33-29AF9B492F83}"/>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5942733" y="38971537"/>
          <a:ext cx="39853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47095</xdr:colOff>
      <xdr:row>33</xdr:row>
      <xdr:rowOff>936624</xdr:rowOff>
    </xdr:from>
    <xdr:to>
      <xdr:col>9</xdr:col>
      <xdr:colOff>440870</xdr:colOff>
      <xdr:row>33</xdr:row>
      <xdr:rowOff>1336143</xdr:rowOff>
    </xdr:to>
    <xdr:pic>
      <xdr:nvPicPr>
        <xdr:cNvPr id="274" name="Picture 28">
          <a:extLst>
            <a:ext uri="{FF2B5EF4-FFF2-40B4-BE49-F238E27FC236}">
              <a16:creationId xmlns:a16="http://schemas.microsoft.com/office/drawing/2014/main" id="{DB60B85D-08D9-4355-A271-F8A9FAA1CF1B}"/>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5947495" y="42605324"/>
          <a:ext cx="39377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497417</xdr:colOff>
      <xdr:row>35</xdr:row>
      <xdr:rowOff>911489</xdr:rowOff>
    </xdr:from>
    <xdr:to>
      <xdr:col>9</xdr:col>
      <xdr:colOff>895954</xdr:colOff>
      <xdr:row>35</xdr:row>
      <xdr:rowOff>1311008</xdr:rowOff>
    </xdr:to>
    <xdr:pic>
      <xdr:nvPicPr>
        <xdr:cNvPr id="275" name="Picture 28">
          <a:extLst>
            <a:ext uri="{FF2B5EF4-FFF2-40B4-BE49-F238E27FC236}">
              <a16:creationId xmlns:a16="http://schemas.microsoft.com/office/drawing/2014/main" id="{DE7001A7-29DD-42C2-8D5F-C6D1697E739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6397817" y="45475789"/>
          <a:ext cx="39853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42333</xdr:colOff>
      <xdr:row>37</xdr:row>
      <xdr:rowOff>963084</xdr:rowOff>
    </xdr:from>
    <xdr:to>
      <xdr:col>9</xdr:col>
      <xdr:colOff>440870</xdr:colOff>
      <xdr:row>37</xdr:row>
      <xdr:rowOff>1362603</xdr:rowOff>
    </xdr:to>
    <xdr:pic>
      <xdr:nvPicPr>
        <xdr:cNvPr id="276" name="Picture 28">
          <a:extLst>
            <a:ext uri="{FF2B5EF4-FFF2-40B4-BE49-F238E27FC236}">
              <a16:creationId xmlns:a16="http://schemas.microsoft.com/office/drawing/2014/main" id="{C8B25F2D-73B4-4F0E-AD29-088E25BEBBA6}"/>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5942733" y="49159584"/>
          <a:ext cx="39853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492126</xdr:colOff>
      <xdr:row>38</xdr:row>
      <xdr:rowOff>930010</xdr:rowOff>
    </xdr:from>
    <xdr:to>
      <xdr:col>9</xdr:col>
      <xdr:colOff>890663</xdr:colOff>
      <xdr:row>38</xdr:row>
      <xdr:rowOff>1329529</xdr:rowOff>
    </xdr:to>
    <xdr:pic>
      <xdr:nvPicPr>
        <xdr:cNvPr id="277" name="Picture 28">
          <a:extLst>
            <a:ext uri="{FF2B5EF4-FFF2-40B4-BE49-F238E27FC236}">
              <a16:creationId xmlns:a16="http://schemas.microsoft.com/office/drawing/2014/main" id="{23F4AC18-84D5-4C95-9E86-F406507CE267}"/>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6392526" y="50733060"/>
          <a:ext cx="39853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21167</xdr:colOff>
      <xdr:row>44</xdr:row>
      <xdr:rowOff>973667</xdr:rowOff>
    </xdr:from>
    <xdr:to>
      <xdr:col>9</xdr:col>
      <xdr:colOff>419704</xdr:colOff>
      <xdr:row>44</xdr:row>
      <xdr:rowOff>1373186</xdr:rowOff>
    </xdr:to>
    <xdr:pic>
      <xdr:nvPicPr>
        <xdr:cNvPr id="278" name="Picture 28">
          <a:extLst>
            <a:ext uri="{FF2B5EF4-FFF2-40B4-BE49-F238E27FC236}">
              <a16:creationId xmlns:a16="http://schemas.microsoft.com/office/drawing/2014/main" id="{03DBDE00-B298-4B43-BAED-BC181E6BD759}"/>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5921567" y="59806417"/>
          <a:ext cx="39853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50274</xdr:colOff>
      <xdr:row>45</xdr:row>
      <xdr:rowOff>930013</xdr:rowOff>
    </xdr:from>
    <xdr:to>
      <xdr:col>9</xdr:col>
      <xdr:colOff>428626</xdr:colOff>
      <xdr:row>45</xdr:row>
      <xdr:rowOff>1309297</xdr:rowOff>
    </xdr:to>
    <xdr:pic>
      <xdr:nvPicPr>
        <xdr:cNvPr id="279" name="Picture 28">
          <a:extLst>
            <a:ext uri="{FF2B5EF4-FFF2-40B4-BE49-F238E27FC236}">
              <a16:creationId xmlns:a16="http://schemas.microsoft.com/office/drawing/2014/main" id="{3E34A631-C5D0-4F7F-8130-16CA2EA5A9FE}"/>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5950674" y="61743963"/>
          <a:ext cx="378352" cy="379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74083</xdr:colOff>
      <xdr:row>24</xdr:row>
      <xdr:rowOff>42334</xdr:rowOff>
    </xdr:from>
    <xdr:to>
      <xdr:col>9</xdr:col>
      <xdr:colOff>473906</xdr:colOff>
      <xdr:row>24</xdr:row>
      <xdr:rowOff>433916</xdr:rowOff>
    </xdr:to>
    <xdr:pic>
      <xdr:nvPicPr>
        <xdr:cNvPr id="280" name="Picture 279">
          <a:extLst>
            <a:ext uri="{FF2B5EF4-FFF2-40B4-BE49-F238E27FC236}">
              <a16:creationId xmlns:a16="http://schemas.microsoft.com/office/drawing/2014/main" id="{B01A902A-41B5-42DD-8F23-968596B504E6}"/>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5974483" y="30782684"/>
          <a:ext cx="399823"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39399</xdr:colOff>
      <xdr:row>40</xdr:row>
      <xdr:rowOff>511126</xdr:rowOff>
    </xdr:from>
    <xdr:to>
      <xdr:col>9</xdr:col>
      <xdr:colOff>422226</xdr:colOff>
      <xdr:row>40</xdr:row>
      <xdr:rowOff>914494</xdr:rowOff>
    </xdr:to>
    <xdr:pic>
      <xdr:nvPicPr>
        <xdr:cNvPr id="283" name="Picture 27">
          <a:extLst>
            <a:ext uri="{FF2B5EF4-FFF2-40B4-BE49-F238E27FC236}">
              <a16:creationId xmlns:a16="http://schemas.microsoft.com/office/drawing/2014/main" id="{DBC26AAF-7D3E-4B9C-8884-18EF84E0A19F}"/>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939799" y="53616176"/>
          <a:ext cx="382827" cy="403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23451</xdr:colOff>
      <xdr:row>44</xdr:row>
      <xdr:rowOff>1420091</xdr:rowOff>
    </xdr:from>
    <xdr:to>
      <xdr:col>9</xdr:col>
      <xdr:colOff>404452</xdr:colOff>
      <xdr:row>44</xdr:row>
      <xdr:rowOff>1828221</xdr:rowOff>
    </xdr:to>
    <xdr:pic>
      <xdr:nvPicPr>
        <xdr:cNvPr id="284" name="Picture 225">
          <a:extLst>
            <a:ext uri="{FF2B5EF4-FFF2-40B4-BE49-F238E27FC236}">
              <a16:creationId xmlns:a16="http://schemas.microsoft.com/office/drawing/2014/main" id="{71F06FAD-B125-411F-A932-DDC3234C6381}"/>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5923851" y="60252841"/>
          <a:ext cx="381001" cy="408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34926</xdr:colOff>
      <xdr:row>49</xdr:row>
      <xdr:rowOff>504825</xdr:rowOff>
    </xdr:from>
    <xdr:to>
      <xdr:col>9</xdr:col>
      <xdr:colOff>422276</xdr:colOff>
      <xdr:row>49</xdr:row>
      <xdr:rowOff>904344</xdr:rowOff>
    </xdr:to>
    <xdr:pic>
      <xdr:nvPicPr>
        <xdr:cNvPr id="285" name="Picture 27">
          <a:extLst>
            <a:ext uri="{FF2B5EF4-FFF2-40B4-BE49-F238E27FC236}">
              <a16:creationId xmlns:a16="http://schemas.microsoft.com/office/drawing/2014/main" id="{223C9A2A-89AA-4A0A-B30F-53FFB5B09B5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935326" y="67256025"/>
          <a:ext cx="387350"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482602</xdr:colOff>
      <xdr:row>49</xdr:row>
      <xdr:rowOff>512501</xdr:rowOff>
    </xdr:from>
    <xdr:to>
      <xdr:col>9</xdr:col>
      <xdr:colOff>873127</xdr:colOff>
      <xdr:row>49</xdr:row>
      <xdr:rowOff>896146</xdr:rowOff>
    </xdr:to>
    <xdr:pic>
      <xdr:nvPicPr>
        <xdr:cNvPr id="286" name="Picture 29">
          <a:extLst>
            <a:ext uri="{FF2B5EF4-FFF2-40B4-BE49-F238E27FC236}">
              <a16:creationId xmlns:a16="http://schemas.microsoft.com/office/drawing/2014/main" id="{A2F38938-87F9-4256-9E94-DAA1E427D61E}"/>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16383002" y="67263701"/>
          <a:ext cx="390525" cy="383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40217</xdr:colOff>
      <xdr:row>49</xdr:row>
      <xdr:rowOff>28575</xdr:rowOff>
    </xdr:from>
    <xdr:to>
      <xdr:col>9</xdr:col>
      <xdr:colOff>426055</xdr:colOff>
      <xdr:row>49</xdr:row>
      <xdr:rowOff>428094</xdr:rowOff>
    </xdr:to>
    <xdr:pic>
      <xdr:nvPicPr>
        <xdr:cNvPr id="287" name="Picture 286">
          <a:extLst>
            <a:ext uri="{FF2B5EF4-FFF2-40B4-BE49-F238E27FC236}">
              <a16:creationId xmlns:a16="http://schemas.microsoft.com/office/drawing/2014/main" id="{1187D9E0-4F4D-4F87-B5AA-204283C4FF2A}"/>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5940617" y="66779775"/>
          <a:ext cx="385838"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485775</xdr:colOff>
      <xdr:row>49</xdr:row>
      <xdr:rowOff>25400</xdr:rowOff>
    </xdr:from>
    <xdr:to>
      <xdr:col>9</xdr:col>
      <xdr:colOff>873125</xdr:colOff>
      <xdr:row>49</xdr:row>
      <xdr:rowOff>431269</xdr:rowOff>
    </xdr:to>
    <xdr:pic>
      <xdr:nvPicPr>
        <xdr:cNvPr id="288" name="Picture 26">
          <a:extLst>
            <a:ext uri="{FF2B5EF4-FFF2-40B4-BE49-F238E27FC236}">
              <a16:creationId xmlns:a16="http://schemas.microsoft.com/office/drawing/2014/main" id="{FF789849-B166-461D-A136-EF5F3B6AB665}"/>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16386175" y="66776600"/>
          <a:ext cx="387350" cy="405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54768</xdr:colOff>
      <xdr:row>50</xdr:row>
      <xdr:rowOff>9525</xdr:rowOff>
    </xdr:from>
    <xdr:to>
      <xdr:col>9</xdr:col>
      <xdr:colOff>442118</xdr:colOff>
      <xdr:row>50</xdr:row>
      <xdr:rowOff>403130</xdr:rowOff>
    </xdr:to>
    <xdr:pic>
      <xdr:nvPicPr>
        <xdr:cNvPr id="289" name="Picture 1">
          <a:extLst>
            <a:ext uri="{FF2B5EF4-FFF2-40B4-BE49-F238E27FC236}">
              <a16:creationId xmlns:a16="http://schemas.microsoft.com/office/drawing/2014/main" id="{292CE5C2-D9DF-48AD-A5C6-E56BEFB347EF}"/>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5955168" y="69694425"/>
          <a:ext cx="387350" cy="393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464911</xdr:colOff>
      <xdr:row>50</xdr:row>
      <xdr:rowOff>8416</xdr:rowOff>
    </xdr:from>
    <xdr:to>
      <xdr:col>9</xdr:col>
      <xdr:colOff>825847</xdr:colOff>
      <xdr:row>50</xdr:row>
      <xdr:rowOff>408839</xdr:rowOff>
    </xdr:to>
    <xdr:pic>
      <xdr:nvPicPr>
        <xdr:cNvPr id="290" name="Picture 5">
          <a:extLst>
            <a:ext uri="{FF2B5EF4-FFF2-40B4-BE49-F238E27FC236}">
              <a16:creationId xmlns:a16="http://schemas.microsoft.com/office/drawing/2014/main" id="{3B75D1D8-5D24-426F-8ABC-303AC27904E6}"/>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6365311" y="69693316"/>
          <a:ext cx="360936"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842290</xdr:colOff>
      <xdr:row>50</xdr:row>
      <xdr:rowOff>12385</xdr:rowOff>
    </xdr:from>
    <xdr:to>
      <xdr:col>9</xdr:col>
      <xdr:colOff>1242340</xdr:colOff>
      <xdr:row>50</xdr:row>
      <xdr:rowOff>403283</xdr:rowOff>
    </xdr:to>
    <xdr:pic>
      <xdr:nvPicPr>
        <xdr:cNvPr id="291" name="Picture 7">
          <a:extLst>
            <a:ext uri="{FF2B5EF4-FFF2-40B4-BE49-F238E27FC236}">
              <a16:creationId xmlns:a16="http://schemas.microsoft.com/office/drawing/2014/main" id="{6BD11551-C0A4-41F0-BC74-B0FDC9E52A4A}"/>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6742690" y="69697285"/>
          <a:ext cx="400050"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61178</xdr:colOff>
      <xdr:row>50</xdr:row>
      <xdr:rowOff>447927</xdr:rowOff>
    </xdr:from>
    <xdr:to>
      <xdr:col>9</xdr:col>
      <xdr:colOff>442178</xdr:colOff>
      <xdr:row>50</xdr:row>
      <xdr:rowOff>848350</xdr:rowOff>
    </xdr:to>
    <xdr:pic>
      <xdr:nvPicPr>
        <xdr:cNvPr id="292" name="Picture 26">
          <a:extLst>
            <a:ext uri="{FF2B5EF4-FFF2-40B4-BE49-F238E27FC236}">
              <a16:creationId xmlns:a16="http://schemas.microsoft.com/office/drawing/2014/main" id="{76711AEF-8FA4-410D-A800-7F302A8E70A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61578" y="70132827"/>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481077</xdr:colOff>
      <xdr:row>50</xdr:row>
      <xdr:rowOff>444753</xdr:rowOff>
    </xdr:from>
    <xdr:to>
      <xdr:col>9</xdr:col>
      <xdr:colOff>874777</xdr:colOff>
      <xdr:row>50</xdr:row>
      <xdr:rowOff>845176</xdr:rowOff>
    </xdr:to>
    <xdr:pic>
      <xdr:nvPicPr>
        <xdr:cNvPr id="293" name="Picture 25">
          <a:extLst>
            <a:ext uri="{FF2B5EF4-FFF2-40B4-BE49-F238E27FC236}">
              <a16:creationId xmlns:a16="http://schemas.microsoft.com/office/drawing/2014/main" id="{B299C434-5A3D-4325-9921-C554BCAF65CA}"/>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381477" y="70129653"/>
          <a:ext cx="3937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81028</xdr:colOff>
      <xdr:row>50</xdr:row>
      <xdr:rowOff>893334</xdr:rowOff>
    </xdr:from>
    <xdr:to>
      <xdr:col>9</xdr:col>
      <xdr:colOff>441964</xdr:colOff>
      <xdr:row>50</xdr:row>
      <xdr:rowOff>1284232</xdr:rowOff>
    </xdr:to>
    <xdr:pic>
      <xdr:nvPicPr>
        <xdr:cNvPr id="294" name="Picture 28">
          <a:extLst>
            <a:ext uri="{FF2B5EF4-FFF2-40B4-BE49-F238E27FC236}">
              <a16:creationId xmlns:a16="http://schemas.microsoft.com/office/drawing/2014/main" id="{4A5D0BF6-D87A-496B-9809-ED1AAB96E465}"/>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5981428" y="70578234"/>
          <a:ext cx="360936"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485735</xdr:colOff>
      <xdr:row>50</xdr:row>
      <xdr:rowOff>894356</xdr:rowOff>
    </xdr:from>
    <xdr:to>
      <xdr:col>9</xdr:col>
      <xdr:colOff>864672</xdr:colOff>
      <xdr:row>50</xdr:row>
      <xdr:rowOff>1285876</xdr:rowOff>
    </xdr:to>
    <xdr:pic>
      <xdr:nvPicPr>
        <xdr:cNvPr id="295" name="Picture 29">
          <a:extLst>
            <a:ext uri="{FF2B5EF4-FFF2-40B4-BE49-F238E27FC236}">
              <a16:creationId xmlns:a16="http://schemas.microsoft.com/office/drawing/2014/main" id="{11CF57E2-279E-4AF8-8C00-057A34AF1447}"/>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6386135" y="70579256"/>
          <a:ext cx="378937" cy="39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68429</xdr:colOff>
      <xdr:row>52</xdr:row>
      <xdr:rowOff>531300</xdr:rowOff>
    </xdr:from>
    <xdr:to>
      <xdr:col>9</xdr:col>
      <xdr:colOff>433727</xdr:colOff>
      <xdr:row>52</xdr:row>
      <xdr:rowOff>896939</xdr:rowOff>
    </xdr:to>
    <xdr:pic>
      <xdr:nvPicPr>
        <xdr:cNvPr id="297" name="Picture 29">
          <a:extLst>
            <a:ext uri="{FF2B5EF4-FFF2-40B4-BE49-F238E27FC236}">
              <a16:creationId xmlns:a16="http://schemas.microsoft.com/office/drawing/2014/main" id="{697C059A-7D69-4131-8578-B97743F61A7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15968829" y="75524800"/>
          <a:ext cx="365298" cy="365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464911</xdr:colOff>
      <xdr:row>50</xdr:row>
      <xdr:rowOff>8416</xdr:rowOff>
    </xdr:from>
    <xdr:to>
      <xdr:col>9</xdr:col>
      <xdr:colOff>825847</xdr:colOff>
      <xdr:row>50</xdr:row>
      <xdr:rowOff>408839</xdr:rowOff>
    </xdr:to>
    <xdr:pic>
      <xdr:nvPicPr>
        <xdr:cNvPr id="299" name="Picture 5">
          <a:extLst>
            <a:ext uri="{FF2B5EF4-FFF2-40B4-BE49-F238E27FC236}">
              <a16:creationId xmlns:a16="http://schemas.microsoft.com/office/drawing/2014/main" id="{E76B5985-EB19-4173-AF94-3D767227E7C3}"/>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6365311" y="69693316"/>
          <a:ext cx="360936"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464911</xdr:colOff>
      <xdr:row>50</xdr:row>
      <xdr:rowOff>8416</xdr:rowOff>
    </xdr:from>
    <xdr:to>
      <xdr:col>9</xdr:col>
      <xdr:colOff>825847</xdr:colOff>
      <xdr:row>50</xdr:row>
      <xdr:rowOff>408839</xdr:rowOff>
    </xdr:to>
    <xdr:pic>
      <xdr:nvPicPr>
        <xdr:cNvPr id="300" name="Picture 5">
          <a:extLst>
            <a:ext uri="{FF2B5EF4-FFF2-40B4-BE49-F238E27FC236}">
              <a16:creationId xmlns:a16="http://schemas.microsoft.com/office/drawing/2014/main" id="{065018D5-F79F-4F1A-9F16-C1B238909354}"/>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6365311" y="69693316"/>
          <a:ext cx="360936"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54769</xdr:colOff>
      <xdr:row>53</xdr:row>
      <xdr:rowOff>481012</xdr:rowOff>
    </xdr:from>
    <xdr:to>
      <xdr:col>9</xdr:col>
      <xdr:colOff>435769</xdr:colOff>
      <xdr:row>53</xdr:row>
      <xdr:rowOff>881435</xdr:rowOff>
    </xdr:to>
    <xdr:pic>
      <xdr:nvPicPr>
        <xdr:cNvPr id="306" name="Picture 26">
          <a:extLst>
            <a:ext uri="{FF2B5EF4-FFF2-40B4-BE49-F238E27FC236}">
              <a16:creationId xmlns:a16="http://schemas.microsoft.com/office/drawing/2014/main" id="{357CC189-9E56-4351-B0B6-6DBBD07EE8D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55169" y="82707162"/>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62609</xdr:colOff>
      <xdr:row>53</xdr:row>
      <xdr:rowOff>919504</xdr:rowOff>
    </xdr:from>
    <xdr:to>
      <xdr:col>9</xdr:col>
      <xdr:colOff>443609</xdr:colOff>
      <xdr:row>53</xdr:row>
      <xdr:rowOff>1335802</xdr:rowOff>
    </xdr:to>
    <xdr:pic>
      <xdr:nvPicPr>
        <xdr:cNvPr id="307" name="Picture 29">
          <a:extLst>
            <a:ext uri="{FF2B5EF4-FFF2-40B4-BE49-F238E27FC236}">
              <a16:creationId xmlns:a16="http://schemas.microsoft.com/office/drawing/2014/main" id="{2877938E-59CF-4E44-A7CC-E8DA6AA6D9C6}"/>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5963009" y="83145654"/>
          <a:ext cx="381000" cy="416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480222</xdr:colOff>
      <xdr:row>53</xdr:row>
      <xdr:rowOff>476250</xdr:rowOff>
    </xdr:from>
    <xdr:to>
      <xdr:col>9</xdr:col>
      <xdr:colOff>867572</xdr:colOff>
      <xdr:row>53</xdr:row>
      <xdr:rowOff>885294</xdr:rowOff>
    </xdr:to>
    <xdr:pic>
      <xdr:nvPicPr>
        <xdr:cNvPr id="309" name="Picture 27">
          <a:extLst>
            <a:ext uri="{FF2B5EF4-FFF2-40B4-BE49-F238E27FC236}">
              <a16:creationId xmlns:a16="http://schemas.microsoft.com/office/drawing/2014/main" id="{A33EED83-F1A2-4582-9487-A571BD490609}"/>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380622" y="82702400"/>
          <a:ext cx="387350" cy="409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xdr:colOff>
      <xdr:row>53</xdr:row>
      <xdr:rowOff>47625</xdr:rowOff>
    </xdr:from>
    <xdr:to>
      <xdr:col>9</xdr:col>
      <xdr:colOff>434975</xdr:colOff>
      <xdr:row>53</xdr:row>
      <xdr:rowOff>441230</xdr:rowOff>
    </xdr:to>
    <xdr:pic>
      <xdr:nvPicPr>
        <xdr:cNvPr id="310" name="Picture 1">
          <a:extLst>
            <a:ext uri="{FF2B5EF4-FFF2-40B4-BE49-F238E27FC236}">
              <a16:creationId xmlns:a16="http://schemas.microsoft.com/office/drawing/2014/main" id="{32E6BF18-262E-4179-8C54-0B761AE89584}"/>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15948025" y="82273775"/>
          <a:ext cx="387350" cy="393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534888</xdr:colOff>
      <xdr:row>54</xdr:row>
      <xdr:rowOff>482146</xdr:rowOff>
    </xdr:from>
    <xdr:to>
      <xdr:col>9</xdr:col>
      <xdr:colOff>915888</xdr:colOff>
      <xdr:row>54</xdr:row>
      <xdr:rowOff>898444</xdr:rowOff>
    </xdr:to>
    <xdr:pic>
      <xdr:nvPicPr>
        <xdr:cNvPr id="311" name="Picture 29">
          <a:extLst>
            <a:ext uri="{FF2B5EF4-FFF2-40B4-BE49-F238E27FC236}">
              <a16:creationId xmlns:a16="http://schemas.microsoft.com/office/drawing/2014/main" id="{F1CAB4CE-1532-4727-9B4E-2FE2ED0364B9}"/>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435288" y="86270646"/>
          <a:ext cx="381000" cy="416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84932</xdr:colOff>
      <xdr:row>54</xdr:row>
      <xdr:rowOff>483393</xdr:rowOff>
    </xdr:from>
    <xdr:to>
      <xdr:col>9</xdr:col>
      <xdr:colOff>465932</xdr:colOff>
      <xdr:row>54</xdr:row>
      <xdr:rowOff>883816</xdr:rowOff>
    </xdr:to>
    <xdr:pic>
      <xdr:nvPicPr>
        <xdr:cNvPr id="312" name="Picture 26">
          <a:extLst>
            <a:ext uri="{FF2B5EF4-FFF2-40B4-BE49-F238E27FC236}">
              <a16:creationId xmlns:a16="http://schemas.microsoft.com/office/drawing/2014/main" id="{01034CB3-308C-4732-93DA-3244B15B624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85332" y="86271893"/>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85725</xdr:colOff>
      <xdr:row>54</xdr:row>
      <xdr:rowOff>19050</xdr:rowOff>
    </xdr:from>
    <xdr:to>
      <xdr:col>9</xdr:col>
      <xdr:colOff>483129</xdr:colOff>
      <xdr:row>54</xdr:row>
      <xdr:rowOff>410632</xdr:rowOff>
    </xdr:to>
    <xdr:pic>
      <xdr:nvPicPr>
        <xdr:cNvPr id="313" name="Picture 312">
          <a:extLst>
            <a:ext uri="{FF2B5EF4-FFF2-40B4-BE49-F238E27FC236}">
              <a16:creationId xmlns:a16="http://schemas.microsoft.com/office/drawing/2014/main" id="{0EC8B068-27F2-4482-9A9E-4BB593208EAF}"/>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5986125" y="85807550"/>
          <a:ext cx="397404"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503729</xdr:colOff>
      <xdr:row>55</xdr:row>
      <xdr:rowOff>495563</xdr:rowOff>
    </xdr:from>
    <xdr:to>
      <xdr:col>9</xdr:col>
      <xdr:colOff>884729</xdr:colOff>
      <xdr:row>55</xdr:row>
      <xdr:rowOff>908686</xdr:rowOff>
    </xdr:to>
    <xdr:pic>
      <xdr:nvPicPr>
        <xdr:cNvPr id="315" name="Picture 29">
          <a:extLst>
            <a:ext uri="{FF2B5EF4-FFF2-40B4-BE49-F238E27FC236}">
              <a16:creationId xmlns:a16="http://schemas.microsoft.com/office/drawing/2014/main" id="{FF6E4276-F15D-4D7D-927C-9A6553CE5962}"/>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293764" y="90318996"/>
          <a:ext cx="381000" cy="413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512607</xdr:colOff>
      <xdr:row>55</xdr:row>
      <xdr:rowOff>44450</xdr:rowOff>
    </xdr:from>
    <xdr:to>
      <xdr:col>9</xdr:col>
      <xdr:colOff>886243</xdr:colOff>
      <xdr:row>55</xdr:row>
      <xdr:rowOff>454398</xdr:rowOff>
    </xdr:to>
    <xdr:pic>
      <xdr:nvPicPr>
        <xdr:cNvPr id="316" name="Picture 5">
          <a:extLst>
            <a:ext uri="{FF2B5EF4-FFF2-40B4-BE49-F238E27FC236}">
              <a16:creationId xmlns:a16="http://schemas.microsoft.com/office/drawing/2014/main" id="{CB7C2C3B-E8D2-4A04-8A76-F4D9B3B8860E}"/>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16302642" y="89867883"/>
          <a:ext cx="373636" cy="40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78659</xdr:colOff>
      <xdr:row>55</xdr:row>
      <xdr:rowOff>512607</xdr:rowOff>
    </xdr:from>
    <xdr:to>
      <xdr:col>9</xdr:col>
      <xdr:colOff>469184</xdr:colOff>
      <xdr:row>55</xdr:row>
      <xdr:rowOff>931176</xdr:rowOff>
    </xdr:to>
    <xdr:pic>
      <xdr:nvPicPr>
        <xdr:cNvPr id="317" name="Picture 27">
          <a:extLst>
            <a:ext uri="{FF2B5EF4-FFF2-40B4-BE49-F238E27FC236}">
              <a16:creationId xmlns:a16="http://schemas.microsoft.com/office/drawing/2014/main" id="{B546BA73-1E01-41FC-A2BB-4CDF67C2E7F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868694" y="90336040"/>
          <a:ext cx="390525" cy="418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76200</xdr:colOff>
      <xdr:row>55</xdr:row>
      <xdr:rowOff>53975</xdr:rowOff>
    </xdr:from>
    <xdr:to>
      <xdr:col>9</xdr:col>
      <xdr:colOff>463550</xdr:colOff>
      <xdr:row>55</xdr:row>
      <xdr:rowOff>457105</xdr:rowOff>
    </xdr:to>
    <xdr:pic>
      <xdr:nvPicPr>
        <xdr:cNvPr id="318" name="Picture 1">
          <a:extLst>
            <a:ext uri="{FF2B5EF4-FFF2-40B4-BE49-F238E27FC236}">
              <a16:creationId xmlns:a16="http://schemas.microsoft.com/office/drawing/2014/main" id="{AA0E6BE5-8E46-48D3-B376-D65E088D9E96}"/>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15976600" y="89836625"/>
          <a:ext cx="387350"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47624</xdr:colOff>
      <xdr:row>46</xdr:row>
      <xdr:rowOff>928688</xdr:rowOff>
    </xdr:from>
    <xdr:to>
      <xdr:col>9</xdr:col>
      <xdr:colOff>438149</xdr:colOff>
      <xdr:row>46</xdr:row>
      <xdr:rowOff>1318683</xdr:rowOff>
    </xdr:to>
    <xdr:pic>
      <xdr:nvPicPr>
        <xdr:cNvPr id="319" name="Picture 29">
          <a:extLst>
            <a:ext uri="{FF2B5EF4-FFF2-40B4-BE49-F238E27FC236}">
              <a16:creationId xmlns:a16="http://schemas.microsoft.com/office/drawing/2014/main" id="{7056F216-8FC4-45AA-BA18-6BBFE66AF5B8}"/>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5948024" y="63209488"/>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654744</xdr:colOff>
      <xdr:row>58</xdr:row>
      <xdr:rowOff>466272</xdr:rowOff>
    </xdr:from>
    <xdr:to>
      <xdr:col>9</xdr:col>
      <xdr:colOff>1038919</xdr:colOff>
      <xdr:row>58</xdr:row>
      <xdr:rowOff>869870</xdr:rowOff>
    </xdr:to>
    <xdr:pic>
      <xdr:nvPicPr>
        <xdr:cNvPr id="320" name="Picture 29">
          <a:extLst>
            <a:ext uri="{FF2B5EF4-FFF2-40B4-BE49-F238E27FC236}">
              <a16:creationId xmlns:a16="http://schemas.microsoft.com/office/drawing/2014/main" id="{296B1480-8E2A-44E1-90A0-33381A30056D}"/>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555144" y="102129772"/>
          <a:ext cx="384175" cy="403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219075</xdr:colOff>
      <xdr:row>58</xdr:row>
      <xdr:rowOff>9525</xdr:rowOff>
    </xdr:from>
    <xdr:to>
      <xdr:col>9</xdr:col>
      <xdr:colOff>580011</xdr:colOff>
      <xdr:row>58</xdr:row>
      <xdr:rowOff>416298</xdr:rowOff>
    </xdr:to>
    <xdr:pic>
      <xdr:nvPicPr>
        <xdr:cNvPr id="321" name="Picture 5">
          <a:extLst>
            <a:ext uri="{FF2B5EF4-FFF2-40B4-BE49-F238E27FC236}">
              <a16:creationId xmlns:a16="http://schemas.microsoft.com/office/drawing/2014/main" id="{8504E49C-89C1-4BC7-A205-F2C1B1718901}"/>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16119475" y="101673025"/>
          <a:ext cx="360936"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209550</xdr:colOff>
      <xdr:row>58</xdr:row>
      <xdr:rowOff>463550</xdr:rowOff>
    </xdr:from>
    <xdr:to>
      <xdr:col>9</xdr:col>
      <xdr:colOff>600075</xdr:colOff>
      <xdr:row>58</xdr:row>
      <xdr:rowOff>869419</xdr:rowOff>
    </xdr:to>
    <xdr:pic>
      <xdr:nvPicPr>
        <xdr:cNvPr id="322" name="Picture 27">
          <a:extLst>
            <a:ext uri="{FF2B5EF4-FFF2-40B4-BE49-F238E27FC236}">
              <a16:creationId xmlns:a16="http://schemas.microsoft.com/office/drawing/2014/main" id="{78AAFA4E-3539-4EEF-8E7C-9FC1C16D70D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109950" y="102127050"/>
          <a:ext cx="390525" cy="405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647700</xdr:colOff>
      <xdr:row>58</xdr:row>
      <xdr:rowOff>19050</xdr:rowOff>
    </xdr:from>
    <xdr:to>
      <xdr:col>9</xdr:col>
      <xdr:colOff>1028700</xdr:colOff>
      <xdr:row>58</xdr:row>
      <xdr:rowOff>419473</xdr:rowOff>
    </xdr:to>
    <xdr:pic>
      <xdr:nvPicPr>
        <xdr:cNvPr id="323" name="Picture 26">
          <a:extLst>
            <a:ext uri="{FF2B5EF4-FFF2-40B4-BE49-F238E27FC236}">
              <a16:creationId xmlns:a16="http://schemas.microsoft.com/office/drawing/2014/main" id="{434F2500-9595-45B3-836C-4F8EA0A0885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548100" y="101682550"/>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600769</xdr:colOff>
      <xdr:row>60</xdr:row>
      <xdr:rowOff>571047</xdr:rowOff>
    </xdr:from>
    <xdr:to>
      <xdr:col>9</xdr:col>
      <xdr:colOff>981769</xdr:colOff>
      <xdr:row>60</xdr:row>
      <xdr:rowOff>961945</xdr:rowOff>
    </xdr:to>
    <xdr:pic>
      <xdr:nvPicPr>
        <xdr:cNvPr id="324" name="Picture 29">
          <a:extLst>
            <a:ext uri="{FF2B5EF4-FFF2-40B4-BE49-F238E27FC236}">
              <a16:creationId xmlns:a16="http://schemas.microsoft.com/office/drawing/2014/main" id="{85EC91DE-A7D3-4235-A96A-792368E65138}"/>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501169" y="107771747"/>
          <a:ext cx="381000"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149225</xdr:colOff>
      <xdr:row>60</xdr:row>
      <xdr:rowOff>568325</xdr:rowOff>
    </xdr:from>
    <xdr:to>
      <xdr:col>9</xdr:col>
      <xdr:colOff>539750</xdr:colOff>
      <xdr:row>60</xdr:row>
      <xdr:rowOff>961494</xdr:rowOff>
    </xdr:to>
    <xdr:pic>
      <xdr:nvPicPr>
        <xdr:cNvPr id="325" name="Picture 27">
          <a:extLst>
            <a:ext uri="{FF2B5EF4-FFF2-40B4-BE49-F238E27FC236}">
              <a16:creationId xmlns:a16="http://schemas.microsoft.com/office/drawing/2014/main" id="{934AE965-03B3-4FB4-BF39-364796C4BDE6}"/>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049625" y="107769025"/>
          <a:ext cx="390525" cy="393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564770</xdr:colOff>
      <xdr:row>63</xdr:row>
      <xdr:rowOff>626454</xdr:rowOff>
    </xdr:from>
    <xdr:to>
      <xdr:col>9</xdr:col>
      <xdr:colOff>945770</xdr:colOff>
      <xdr:row>63</xdr:row>
      <xdr:rowOff>1033227</xdr:rowOff>
    </xdr:to>
    <xdr:pic>
      <xdr:nvPicPr>
        <xdr:cNvPr id="327" name="Picture 29">
          <a:extLst>
            <a:ext uri="{FF2B5EF4-FFF2-40B4-BE49-F238E27FC236}">
              <a16:creationId xmlns:a16="http://schemas.microsoft.com/office/drawing/2014/main" id="{252CA05D-40E7-4FF7-AC3C-0D3270EF70BE}"/>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354805" y="114819130"/>
          <a:ext cx="38100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123467</xdr:colOff>
      <xdr:row>63</xdr:row>
      <xdr:rowOff>620199</xdr:rowOff>
    </xdr:from>
    <xdr:to>
      <xdr:col>9</xdr:col>
      <xdr:colOff>513992</xdr:colOff>
      <xdr:row>63</xdr:row>
      <xdr:rowOff>1019718</xdr:rowOff>
    </xdr:to>
    <xdr:pic>
      <xdr:nvPicPr>
        <xdr:cNvPr id="329" name="Picture 27">
          <a:extLst>
            <a:ext uri="{FF2B5EF4-FFF2-40B4-BE49-F238E27FC236}">
              <a16:creationId xmlns:a16="http://schemas.microsoft.com/office/drawing/2014/main" id="{3B69EFFB-5E3C-4E8D-AB89-F0ABFE290F2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913502" y="114812875"/>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114300</xdr:colOff>
      <xdr:row>63</xdr:row>
      <xdr:rowOff>158750</xdr:rowOff>
    </xdr:from>
    <xdr:to>
      <xdr:col>9</xdr:col>
      <xdr:colOff>501650</xdr:colOff>
      <xdr:row>63</xdr:row>
      <xdr:rowOff>561880</xdr:rowOff>
    </xdr:to>
    <xdr:pic>
      <xdr:nvPicPr>
        <xdr:cNvPr id="330" name="Picture 1">
          <a:extLst>
            <a:ext uri="{FF2B5EF4-FFF2-40B4-BE49-F238E27FC236}">
              <a16:creationId xmlns:a16="http://schemas.microsoft.com/office/drawing/2014/main" id="{2BEF3DC9-5213-4803-911F-EB1BC13EAA1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14700" y="114300000"/>
          <a:ext cx="387350"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488928</xdr:colOff>
      <xdr:row>65</xdr:row>
      <xdr:rowOff>526597</xdr:rowOff>
    </xdr:from>
    <xdr:to>
      <xdr:col>9</xdr:col>
      <xdr:colOff>869928</xdr:colOff>
      <xdr:row>65</xdr:row>
      <xdr:rowOff>923845</xdr:rowOff>
    </xdr:to>
    <xdr:pic>
      <xdr:nvPicPr>
        <xdr:cNvPr id="331" name="Picture 29">
          <a:extLst>
            <a:ext uri="{FF2B5EF4-FFF2-40B4-BE49-F238E27FC236}">
              <a16:creationId xmlns:a16="http://schemas.microsoft.com/office/drawing/2014/main" id="{F9029560-62CE-40CC-B2B5-03EF4E841DF3}"/>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278963" y="119481773"/>
          <a:ext cx="38100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40559</xdr:colOff>
      <xdr:row>65</xdr:row>
      <xdr:rowOff>523875</xdr:rowOff>
    </xdr:from>
    <xdr:to>
      <xdr:col>9</xdr:col>
      <xdr:colOff>434259</xdr:colOff>
      <xdr:row>65</xdr:row>
      <xdr:rowOff>923394</xdr:rowOff>
    </xdr:to>
    <xdr:pic>
      <xdr:nvPicPr>
        <xdr:cNvPr id="333" name="Picture 27">
          <a:extLst>
            <a:ext uri="{FF2B5EF4-FFF2-40B4-BE49-F238E27FC236}">
              <a16:creationId xmlns:a16="http://schemas.microsoft.com/office/drawing/2014/main" id="{119FC6B9-EA71-4734-8F74-4F63E5D27FEA}"/>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830594" y="119479051"/>
          <a:ext cx="393700"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38100</xdr:colOff>
      <xdr:row>65</xdr:row>
      <xdr:rowOff>85725</xdr:rowOff>
    </xdr:from>
    <xdr:to>
      <xdr:col>9</xdr:col>
      <xdr:colOff>428625</xdr:colOff>
      <xdr:row>65</xdr:row>
      <xdr:rowOff>488855</xdr:rowOff>
    </xdr:to>
    <xdr:pic>
      <xdr:nvPicPr>
        <xdr:cNvPr id="334" name="Picture 1">
          <a:extLst>
            <a:ext uri="{FF2B5EF4-FFF2-40B4-BE49-F238E27FC236}">
              <a16:creationId xmlns:a16="http://schemas.microsoft.com/office/drawing/2014/main" id="{F3A386AA-61C7-494A-B749-34451C11DD4D}"/>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5938500" y="118983125"/>
          <a:ext cx="390525"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473769</xdr:colOff>
      <xdr:row>66</xdr:row>
      <xdr:rowOff>904422</xdr:rowOff>
    </xdr:from>
    <xdr:to>
      <xdr:col>9</xdr:col>
      <xdr:colOff>854769</xdr:colOff>
      <xdr:row>66</xdr:row>
      <xdr:rowOff>1308020</xdr:rowOff>
    </xdr:to>
    <xdr:pic>
      <xdr:nvPicPr>
        <xdr:cNvPr id="336" name="Picture 29">
          <a:extLst>
            <a:ext uri="{FF2B5EF4-FFF2-40B4-BE49-F238E27FC236}">
              <a16:creationId xmlns:a16="http://schemas.microsoft.com/office/drawing/2014/main" id="{9D62AC7A-6F35-4613-AFA0-B0B418C22CF2}"/>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16374169" y="120874972"/>
          <a:ext cx="381000" cy="403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53975</xdr:colOff>
      <xdr:row>66</xdr:row>
      <xdr:rowOff>457200</xdr:rowOff>
    </xdr:from>
    <xdr:to>
      <xdr:col>9</xdr:col>
      <xdr:colOff>418086</xdr:colOff>
      <xdr:row>66</xdr:row>
      <xdr:rowOff>867148</xdr:rowOff>
    </xdr:to>
    <xdr:pic>
      <xdr:nvPicPr>
        <xdr:cNvPr id="337" name="Picture 5">
          <a:extLst>
            <a:ext uri="{FF2B5EF4-FFF2-40B4-BE49-F238E27FC236}">
              <a16:creationId xmlns:a16="http://schemas.microsoft.com/office/drawing/2014/main" id="{4418B071-1A68-49E3-B4FD-3953E5FCA3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54375" y="120427750"/>
          <a:ext cx="364111" cy="40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xdr:colOff>
      <xdr:row>66</xdr:row>
      <xdr:rowOff>912720</xdr:rowOff>
    </xdr:from>
    <xdr:to>
      <xdr:col>9</xdr:col>
      <xdr:colOff>434975</xdr:colOff>
      <xdr:row>66</xdr:row>
      <xdr:rowOff>1315414</xdr:rowOff>
    </xdr:to>
    <xdr:pic>
      <xdr:nvPicPr>
        <xdr:cNvPr id="338" name="Picture 27">
          <a:extLst>
            <a:ext uri="{FF2B5EF4-FFF2-40B4-BE49-F238E27FC236}">
              <a16:creationId xmlns:a16="http://schemas.microsoft.com/office/drawing/2014/main" id="{6C46BDDC-13E0-4BF1-A8E0-71EF36168176}"/>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5520707" y="117704908"/>
          <a:ext cx="387350" cy="402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38100</xdr:colOff>
      <xdr:row>66</xdr:row>
      <xdr:rowOff>25400</xdr:rowOff>
    </xdr:from>
    <xdr:to>
      <xdr:col>9</xdr:col>
      <xdr:colOff>425450</xdr:colOff>
      <xdr:row>66</xdr:row>
      <xdr:rowOff>428530</xdr:rowOff>
    </xdr:to>
    <xdr:pic>
      <xdr:nvPicPr>
        <xdr:cNvPr id="339" name="Picture 1">
          <a:extLst>
            <a:ext uri="{FF2B5EF4-FFF2-40B4-BE49-F238E27FC236}">
              <a16:creationId xmlns:a16="http://schemas.microsoft.com/office/drawing/2014/main" id="{6D184A4B-9CD7-4F9A-BB84-54445B52FD43}"/>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15938500" y="119995950"/>
          <a:ext cx="387350"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456842</xdr:colOff>
      <xdr:row>66</xdr:row>
      <xdr:rowOff>451924</xdr:rowOff>
    </xdr:from>
    <xdr:to>
      <xdr:col>9</xdr:col>
      <xdr:colOff>841017</xdr:colOff>
      <xdr:row>66</xdr:row>
      <xdr:rowOff>852347</xdr:rowOff>
    </xdr:to>
    <xdr:pic>
      <xdr:nvPicPr>
        <xdr:cNvPr id="340" name="Picture 26">
          <a:extLst>
            <a:ext uri="{FF2B5EF4-FFF2-40B4-BE49-F238E27FC236}">
              <a16:creationId xmlns:a16="http://schemas.microsoft.com/office/drawing/2014/main" id="{A5AB30A1-0131-4DE0-8ADA-EB9C1CD0063E}"/>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246877" y="120480339"/>
          <a:ext cx="384175"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447675</xdr:colOff>
      <xdr:row>66</xdr:row>
      <xdr:rowOff>38100</xdr:rowOff>
    </xdr:from>
    <xdr:to>
      <xdr:col>9</xdr:col>
      <xdr:colOff>847498</xdr:colOff>
      <xdr:row>66</xdr:row>
      <xdr:rowOff>429682</xdr:rowOff>
    </xdr:to>
    <xdr:pic>
      <xdr:nvPicPr>
        <xdr:cNvPr id="341" name="Picture 340">
          <a:extLst>
            <a:ext uri="{FF2B5EF4-FFF2-40B4-BE49-F238E27FC236}">
              <a16:creationId xmlns:a16="http://schemas.microsoft.com/office/drawing/2014/main" id="{9AF6D25A-19F6-481F-81C9-9C9799A51A76}"/>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16348075" y="120008650"/>
          <a:ext cx="399823"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866775</xdr:colOff>
      <xdr:row>66</xdr:row>
      <xdr:rowOff>438150</xdr:rowOff>
    </xdr:from>
    <xdr:to>
      <xdr:col>10</xdr:col>
      <xdr:colOff>6350</xdr:colOff>
      <xdr:row>66</xdr:row>
      <xdr:rowOff>838573</xdr:rowOff>
    </xdr:to>
    <xdr:pic>
      <xdr:nvPicPr>
        <xdr:cNvPr id="342" name="Picture 25">
          <a:extLst>
            <a:ext uri="{FF2B5EF4-FFF2-40B4-BE49-F238E27FC236}">
              <a16:creationId xmlns:a16="http://schemas.microsoft.com/office/drawing/2014/main" id="{7E869B32-7DA2-43C2-B28A-E32434B246E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767175" y="120408700"/>
          <a:ext cx="384175"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130869</xdr:colOff>
      <xdr:row>56</xdr:row>
      <xdr:rowOff>1161597</xdr:rowOff>
    </xdr:from>
    <xdr:to>
      <xdr:col>9</xdr:col>
      <xdr:colOff>502344</xdr:colOff>
      <xdr:row>56</xdr:row>
      <xdr:rowOff>1552495</xdr:rowOff>
    </xdr:to>
    <xdr:pic>
      <xdr:nvPicPr>
        <xdr:cNvPr id="343" name="Picture 29">
          <a:extLst>
            <a:ext uri="{FF2B5EF4-FFF2-40B4-BE49-F238E27FC236}">
              <a16:creationId xmlns:a16="http://schemas.microsoft.com/office/drawing/2014/main" id="{5E440BF3-4B39-43C7-9BED-E9616DDDB228}"/>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16031269" y="94938397"/>
          <a:ext cx="371475"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123825</xdr:colOff>
      <xdr:row>56</xdr:row>
      <xdr:rowOff>647700</xdr:rowOff>
    </xdr:from>
    <xdr:to>
      <xdr:col>9</xdr:col>
      <xdr:colOff>504825</xdr:colOff>
      <xdr:row>56</xdr:row>
      <xdr:rowOff>1048123</xdr:rowOff>
    </xdr:to>
    <xdr:pic>
      <xdr:nvPicPr>
        <xdr:cNvPr id="345" name="Picture 26">
          <a:extLst>
            <a:ext uri="{FF2B5EF4-FFF2-40B4-BE49-F238E27FC236}">
              <a16:creationId xmlns:a16="http://schemas.microsoft.com/office/drawing/2014/main" id="{3F1C0C71-54AD-46CD-980C-3F8511D8E12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024225" y="94424500"/>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609600</xdr:colOff>
      <xdr:row>56</xdr:row>
      <xdr:rowOff>657225</xdr:rowOff>
    </xdr:from>
    <xdr:to>
      <xdr:col>9</xdr:col>
      <xdr:colOff>1000125</xdr:colOff>
      <xdr:row>56</xdr:row>
      <xdr:rowOff>1057648</xdr:rowOff>
    </xdr:to>
    <xdr:pic>
      <xdr:nvPicPr>
        <xdr:cNvPr id="347" name="Picture 25">
          <a:extLst>
            <a:ext uri="{FF2B5EF4-FFF2-40B4-BE49-F238E27FC236}">
              <a16:creationId xmlns:a16="http://schemas.microsoft.com/office/drawing/2014/main" id="{079D7B04-118D-4FEB-855B-77DDCC337B0D}"/>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510000" y="94434025"/>
          <a:ext cx="390525"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89927</xdr:colOff>
      <xdr:row>57</xdr:row>
      <xdr:rowOff>1063626</xdr:rowOff>
    </xdr:from>
    <xdr:to>
      <xdr:col>9</xdr:col>
      <xdr:colOff>470927</xdr:colOff>
      <xdr:row>57</xdr:row>
      <xdr:rowOff>1505324</xdr:rowOff>
    </xdr:to>
    <xdr:pic>
      <xdr:nvPicPr>
        <xdr:cNvPr id="348" name="Picture 26">
          <a:extLst>
            <a:ext uri="{FF2B5EF4-FFF2-40B4-BE49-F238E27FC236}">
              <a16:creationId xmlns:a16="http://schemas.microsoft.com/office/drawing/2014/main" id="{9689DB55-88C2-4E89-8064-5E722CFF8EF1}"/>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879962" y="98238749"/>
          <a:ext cx="381000" cy="441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566535</xdr:colOff>
      <xdr:row>57</xdr:row>
      <xdr:rowOff>1095375</xdr:rowOff>
    </xdr:from>
    <xdr:to>
      <xdr:col>9</xdr:col>
      <xdr:colOff>938010</xdr:colOff>
      <xdr:row>57</xdr:row>
      <xdr:rowOff>1483098</xdr:rowOff>
    </xdr:to>
    <xdr:pic>
      <xdr:nvPicPr>
        <xdr:cNvPr id="350" name="Picture 29">
          <a:extLst>
            <a:ext uri="{FF2B5EF4-FFF2-40B4-BE49-F238E27FC236}">
              <a16:creationId xmlns:a16="http://schemas.microsoft.com/office/drawing/2014/main" id="{97101942-1242-4EDD-A904-322938121D73}"/>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356570" y="98270498"/>
          <a:ext cx="371475" cy="387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82550</xdr:colOff>
      <xdr:row>57</xdr:row>
      <xdr:rowOff>606425</xdr:rowOff>
    </xdr:from>
    <xdr:to>
      <xdr:col>9</xdr:col>
      <xdr:colOff>463550</xdr:colOff>
      <xdr:row>57</xdr:row>
      <xdr:rowOff>1019548</xdr:rowOff>
    </xdr:to>
    <xdr:pic>
      <xdr:nvPicPr>
        <xdr:cNvPr id="352" name="Picture 6">
          <a:extLst>
            <a:ext uri="{FF2B5EF4-FFF2-40B4-BE49-F238E27FC236}">
              <a16:creationId xmlns:a16="http://schemas.microsoft.com/office/drawing/2014/main" id="{E6D81ABD-8DAC-4E62-9E91-805EE7968B1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5982950" y="97742375"/>
          <a:ext cx="381000" cy="413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542925</xdr:colOff>
      <xdr:row>57</xdr:row>
      <xdr:rowOff>595468</xdr:rowOff>
    </xdr:from>
    <xdr:to>
      <xdr:col>9</xdr:col>
      <xdr:colOff>944636</xdr:colOff>
      <xdr:row>57</xdr:row>
      <xdr:rowOff>1009949</xdr:rowOff>
    </xdr:to>
    <xdr:pic>
      <xdr:nvPicPr>
        <xdr:cNvPr id="353" name="Picture 352">
          <a:extLst>
            <a:ext uri="{FF2B5EF4-FFF2-40B4-BE49-F238E27FC236}">
              <a16:creationId xmlns:a16="http://schemas.microsoft.com/office/drawing/2014/main" id="{54B4A851-DA65-4D75-8875-4A0F4E3088EA}"/>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16332960" y="97770591"/>
          <a:ext cx="401711" cy="414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140394</xdr:colOff>
      <xdr:row>59</xdr:row>
      <xdr:rowOff>1485447</xdr:rowOff>
    </xdr:from>
    <xdr:to>
      <xdr:col>9</xdr:col>
      <xdr:colOff>524569</xdr:colOff>
      <xdr:row>59</xdr:row>
      <xdr:rowOff>1879520</xdr:rowOff>
    </xdr:to>
    <xdr:pic>
      <xdr:nvPicPr>
        <xdr:cNvPr id="354" name="Picture 29">
          <a:extLst>
            <a:ext uri="{FF2B5EF4-FFF2-40B4-BE49-F238E27FC236}">
              <a16:creationId xmlns:a16="http://schemas.microsoft.com/office/drawing/2014/main" id="{72AE87DD-F15B-46BC-A1F0-62FFE5F7C1D5}"/>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040794" y="105174597"/>
          <a:ext cx="384175"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619125</xdr:colOff>
      <xdr:row>59</xdr:row>
      <xdr:rowOff>76200</xdr:rowOff>
    </xdr:from>
    <xdr:to>
      <xdr:col>9</xdr:col>
      <xdr:colOff>980061</xdr:colOff>
      <xdr:row>59</xdr:row>
      <xdr:rowOff>486148</xdr:rowOff>
    </xdr:to>
    <xdr:pic>
      <xdr:nvPicPr>
        <xdr:cNvPr id="355" name="Picture 5">
          <a:extLst>
            <a:ext uri="{FF2B5EF4-FFF2-40B4-BE49-F238E27FC236}">
              <a16:creationId xmlns:a16="http://schemas.microsoft.com/office/drawing/2014/main" id="{19B92D65-9F24-4152-8EB0-FDD6DCA2BA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9525" y="103765350"/>
          <a:ext cx="360936" cy="40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139700</xdr:colOff>
      <xdr:row>59</xdr:row>
      <xdr:rowOff>1025525</xdr:rowOff>
    </xdr:from>
    <xdr:to>
      <xdr:col>9</xdr:col>
      <xdr:colOff>533400</xdr:colOff>
      <xdr:row>59</xdr:row>
      <xdr:rowOff>1418694</xdr:rowOff>
    </xdr:to>
    <xdr:pic>
      <xdr:nvPicPr>
        <xdr:cNvPr id="356" name="Picture 27">
          <a:extLst>
            <a:ext uri="{FF2B5EF4-FFF2-40B4-BE49-F238E27FC236}">
              <a16:creationId xmlns:a16="http://schemas.microsoft.com/office/drawing/2014/main" id="{1456A9AC-7DDA-41B9-AB51-AF2DD66B3292}"/>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040100" y="104714675"/>
          <a:ext cx="393700" cy="393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134065</xdr:colOff>
      <xdr:row>59</xdr:row>
      <xdr:rowOff>555267</xdr:rowOff>
    </xdr:from>
    <xdr:to>
      <xdr:col>9</xdr:col>
      <xdr:colOff>515065</xdr:colOff>
      <xdr:row>59</xdr:row>
      <xdr:rowOff>955690</xdr:rowOff>
    </xdr:to>
    <xdr:pic>
      <xdr:nvPicPr>
        <xdr:cNvPr id="357" name="Picture 26">
          <a:extLst>
            <a:ext uri="{FF2B5EF4-FFF2-40B4-BE49-F238E27FC236}">
              <a16:creationId xmlns:a16="http://schemas.microsoft.com/office/drawing/2014/main" id="{2B4127E8-8B0B-40A6-9D4E-A7878FB9A774}"/>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24100" y="104283859"/>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130175</xdr:colOff>
      <xdr:row>59</xdr:row>
      <xdr:rowOff>82550</xdr:rowOff>
    </xdr:from>
    <xdr:to>
      <xdr:col>9</xdr:col>
      <xdr:colOff>520700</xdr:colOff>
      <xdr:row>59</xdr:row>
      <xdr:rowOff>485680</xdr:rowOff>
    </xdr:to>
    <xdr:pic>
      <xdr:nvPicPr>
        <xdr:cNvPr id="360" name="Picture 1">
          <a:extLst>
            <a:ext uri="{FF2B5EF4-FFF2-40B4-BE49-F238E27FC236}">
              <a16:creationId xmlns:a16="http://schemas.microsoft.com/office/drawing/2014/main" id="{7642CECD-7E3A-4BA7-ACA7-6D56A61FF11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30575" y="103771700"/>
          <a:ext cx="390525"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626549</xdr:colOff>
      <xdr:row>59</xdr:row>
      <xdr:rowOff>1028700</xdr:rowOff>
    </xdr:from>
    <xdr:to>
      <xdr:col>9</xdr:col>
      <xdr:colOff>997010</xdr:colOff>
      <xdr:row>59</xdr:row>
      <xdr:rowOff>1429123</xdr:rowOff>
    </xdr:to>
    <xdr:pic>
      <xdr:nvPicPr>
        <xdr:cNvPr id="361" name="Picture 28">
          <a:extLst>
            <a:ext uri="{FF2B5EF4-FFF2-40B4-BE49-F238E27FC236}">
              <a16:creationId xmlns:a16="http://schemas.microsoft.com/office/drawing/2014/main" id="{F170C901-E71A-4C32-A9F4-9F56B9C852EB}"/>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6416584" y="104757292"/>
          <a:ext cx="370461"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625475</xdr:colOff>
      <xdr:row>59</xdr:row>
      <xdr:rowOff>549275</xdr:rowOff>
    </xdr:from>
    <xdr:to>
      <xdr:col>9</xdr:col>
      <xdr:colOff>1016000</xdr:colOff>
      <xdr:row>59</xdr:row>
      <xdr:rowOff>952873</xdr:rowOff>
    </xdr:to>
    <xdr:pic>
      <xdr:nvPicPr>
        <xdr:cNvPr id="362" name="Picture 25">
          <a:extLst>
            <a:ext uri="{FF2B5EF4-FFF2-40B4-BE49-F238E27FC236}">
              <a16:creationId xmlns:a16="http://schemas.microsoft.com/office/drawing/2014/main" id="{2B902307-0F6C-42C0-89D2-9233F7854F59}"/>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525875" y="104238425"/>
          <a:ext cx="390525" cy="403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66675</xdr:colOff>
      <xdr:row>64</xdr:row>
      <xdr:rowOff>85725</xdr:rowOff>
    </xdr:from>
    <xdr:to>
      <xdr:col>9</xdr:col>
      <xdr:colOff>457200</xdr:colOff>
      <xdr:row>64</xdr:row>
      <xdr:rowOff>485244</xdr:rowOff>
    </xdr:to>
    <xdr:pic>
      <xdr:nvPicPr>
        <xdr:cNvPr id="364" name="Picture 27">
          <a:extLst>
            <a:ext uri="{FF2B5EF4-FFF2-40B4-BE49-F238E27FC236}">
              <a16:creationId xmlns:a16="http://schemas.microsoft.com/office/drawing/2014/main" id="{A36639D7-5FBE-4194-90C8-346418B25E29}"/>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5967075" y="117262275"/>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516809</xdr:colOff>
      <xdr:row>64</xdr:row>
      <xdr:rowOff>542567</xdr:rowOff>
    </xdr:from>
    <xdr:to>
      <xdr:col>9</xdr:col>
      <xdr:colOff>904159</xdr:colOff>
      <xdr:row>64</xdr:row>
      <xdr:rowOff>957387</xdr:rowOff>
    </xdr:to>
    <xdr:pic>
      <xdr:nvPicPr>
        <xdr:cNvPr id="365" name="Picture 224">
          <a:extLst>
            <a:ext uri="{FF2B5EF4-FFF2-40B4-BE49-F238E27FC236}">
              <a16:creationId xmlns:a16="http://schemas.microsoft.com/office/drawing/2014/main" id="{FFC88E2C-DB53-4B32-860D-57E72AB4FFAA}"/>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16306844" y="117773852"/>
          <a:ext cx="387350" cy="41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79948</xdr:colOff>
      <xdr:row>64</xdr:row>
      <xdr:rowOff>1007382</xdr:rowOff>
    </xdr:from>
    <xdr:to>
      <xdr:col>9</xdr:col>
      <xdr:colOff>452942</xdr:colOff>
      <xdr:row>64</xdr:row>
      <xdr:rowOff>1412677</xdr:rowOff>
    </xdr:to>
    <xdr:pic>
      <xdr:nvPicPr>
        <xdr:cNvPr id="366" name="Picture 225">
          <a:extLst>
            <a:ext uri="{FF2B5EF4-FFF2-40B4-BE49-F238E27FC236}">
              <a16:creationId xmlns:a16="http://schemas.microsoft.com/office/drawing/2014/main" id="{5B9EBB90-5872-4F66-8245-2C6C9528A151}"/>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5869983" y="118238667"/>
          <a:ext cx="372994" cy="405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71951</xdr:colOff>
      <xdr:row>64</xdr:row>
      <xdr:rowOff>539750</xdr:rowOff>
    </xdr:from>
    <xdr:to>
      <xdr:col>9</xdr:col>
      <xdr:colOff>443388</xdr:colOff>
      <xdr:row>64</xdr:row>
      <xdr:rowOff>945045</xdr:rowOff>
    </xdr:to>
    <xdr:pic>
      <xdr:nvPicPr>
        <xdr:cNvPr id="367" name="Picture 30">
          <a:extLst>
            <a:ext uri="{FF2B5EF4-FFF2-40B4-BE49-F238E27FC236}">
              <a16:creationId xmlns:a16="http://schemas.microsoft.com/office/drawing/2014/main" id="{84E0FB2F-262A-4022-B022-12F7B0564D2B}"/>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5861986" y="117771035"/>
          <a:ext cx="371437" cy="405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581606</xdr:colOff>
      <xdr:row>60</xdr:row>
      <xdr:rowOff>90554</xdr:rowOff>
    </xdr:from>
    <xdr:to>
      <xdr:col>9</xdr:col>
      <xdr:colOff>962606</xdr:colOff>
      <xdr:row>60</xdr:row>
      <xdr:rowOff>497327</xdr:rowOff>
    </xdr:to>
    <xdr:pic>
      <xdr:nvPicPr>
        <xdr:cNvPr id="3" name="Picture 26">
          <a:extLst>
            <a:ext uri="{FF2B5EF4-FFF2-40B4-BE49-F238E27FC236}">
              <a16:creationId xmlns:a16="http://schemas.microsoft.com/office/drawing/2014/main" id="{AEF41E4E-1555-4D91-8FA9-4BB0997BB42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371641" y="107334005"/>
          <a:ext cx="38100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142383</xdr:colOff>
      <xdr:row>60</xdr:row>
      <xdr:rowOff>77005</xdr:rowOff>
    </xdr:from>
    <xdr:to>
      <xdr:col>9</xdr:col>
      <xdr:colOff>503319</xdr:colOff>
      <xdr:row>60</xdr:row>
      <xdr:rowOff>486953</xdr:rowOff>
    </xdr:to>
    <xdr:pic>
      <xdr:nvPicPr>
        <xdr:cNvPr id="4" name="Picture 5">
          <a:extLst>
            <a:ext uri="{FF2B5EF4-FFF2-40B4-BE49-F238E27FC236}">
              <a16:creationId xmlns:a16="http://schemas.microsoft.com/office/drawing/2014/main" id="{510B446A-4618-43CF-A9E3-652E730289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2418" y="107320456"/>
          <a:ext cx="360936" cy="40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93909</xdr:colOff>
      <xdr:row>62</xdr:row>
      <xdr:rowOff>93909</xdr:rowOff>
    </xdr:from>
    <xdr:to>
      <xdr:col>9</xdr:col>
      <xdr:colOff>474909</xdr:colOff>
      <xdr:row>62</xdr:row>
      <xdr:rowOff>500682</xdr:rowOff>
    </xdr:to>
    <xdr:pic>
      <xdr:nvPicPr>
        <xdr:cNvPr id="5" name="Picture 26">
          <a:extLst>
            <a:ext uri="{FF2B5EF4-FFF2-40B4-BE49-F238E27FC236}">
              <a16:creationId xmlns:a16="http://schemas.microsoft.com/office/drawing/2014/main" id="{9E6639EC-EF34-469B-A9E0-E173857C76AB}"/>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883944" y="112093152"/>
          <a:ext cx="38100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93552</xdr:colOff>
      <xdr:row>57</xdr:row>
      <xdr:rowOff>130266</xdr:rowOff>
    </xdr:from>
    <xdr:to>
      <xdr:col>9</xdr:col>
      <xdr:colOff>484077</xdr:colOff>
      <xdr:row>57</xdr:row>
      <xdr:rowOff>520696</xdr:rowOff>
    </xdr:to>
    <xdr:pic>
      <xdr:nvPicPr>
        <xdr:cNvPr id="6" name="Picture 1">
          <a:extLst>
            <a:ext uri="{FF2B5EF4-FFF2-40B4-BE49-F238E27FC236}">
              <a16:creationId xmlns:a16="http://schemas.microsoft.com/office/drawing/2014/main" id="{991C1DCD-F224-4732-A7B1-EC6D1876099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883587" y="97305389"/>
          <a:ext cx="390525" cy="390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93909</xdr:colOff>
      <xdr:row>56</xdr:row>
      <xdr:rowOff>140862</xdr:rowOff>
    </xdr:from>
    <xdr:to>
      <xdr:col>9</xdr:col>
      <xdr:colOff>484434</xdr:colOff>
      <xdr:row>56</xdr:row>
      <xdr:rowOff>543992</xdr:rowOff>
    </xdr:to>
    <xdr:pic>
      <xdr:nvPicPr>
        <xdr:cNvPr id="7" name="Picture 1">
          <a:extLst>
            <a:ext uri="{FF2B5EF4-FFF2-40B4-BE49-F238E27FC236}">
              <a16:creationId xmlns:a16="http://schemas.microsoft.com/office/drawing/2014/main" id="{876BAB1E-B2A5-407B-B8BF-BC547C4E31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83944" y="93955404"/>
          <a:ext cx="390525"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550035</xdr:colOff>
      <xdr:row>63</xdr:row>
      <xdr:rowOff>147571</xdr:rowOff>
    </xdr:from>
    <xdr:to>
      <xdr:col>9</xdr:col>
      <xdr:colOff>914146</xdr:colOff>
      <xdr:row>63</xdr:row>
      <xdr:rowOff>557519</xdr:rowOff>
    </xdr:to>
    <xdr:pic>
      <xdr:nvPicPr>
        <xdr:cNvPr id="8" name="Picture 5">
          <a:extLst>
            <a:ext uri="{FF2B5EF4-FFF2-40B4-BE49-F238E27FC236}">
              <a16:creationId xmlns:a16="http://schemas.microsoft.com/office/drawing/2014/main" id="{01CCC062-4808-4B6C-AC91-5EE0240C47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0070" y="114340247"/>
          <a:ext cx="364111" cy="40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521348</xdr:colOff>
      <xdr:row>64</xdr:row>
      <xdr:rowOff>76419</xdr:rowOff>
    </xdr:from>
    <xdr:to>
      <xdr:col>9</xdr:col>
      <xdr:colOff>902348</xdr:colOff>
      <xdr:row>64</xdr:row>
      <xdr:rowOff>489542</xdr:rowOff>
    </xdr:to>
    <xdr:pic>
      <xdr:nvPicPr>
        <xdr:cNvPr id="9" name="Picture 29">
          <a:extLst>
            <a:ext uri="{FF2B5EF4-FFF2-40B4-BE49-F238E27FC236}">
              <a16:creationId xmlns:a16="http://schemas.microsoft.com/office/drawing/2014/main" id="{9CC97F11-7BE0-4710-B5E4-09C5E22EA2A9}"/>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311383" y="117307704"/>
          <a:ext cx="381000" cy="413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467307</xdr:colOff>
      <xdr:row>65</xdr:row>
      <xdr:rowOff>65735</xdr:rowOff>
    </xdr:from>
    <xdr:to>
      <xdr:col>9</xdr:col>
      <xdr:colOff>831418</xdr:colOff>
      <xdr:row>65</xdr:row>
      <xdr:rowOff>488383</xdr:rowOff>
    </xdr:to>
    <xdr:pic>
      <xdr:nvPicPr>
        <xdr:cNvPr id="11" name="Picture 5">
          <a:extLst>
            <a:ext uri="{FF2B5EF4-FFF2-40B4-BE49-F238E27FC236}">
              <a16:creationId xmlns:a16="http://schemas.microsoft.com/office/drawing/2014/main" id="{B15E6706-4CA4-4DCE-A888-1F1E66B9D2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57342" y="119020911"/>
          <a:ext cx="364111" cy="42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864942</xdr:colOff>
      <xdr:row>65</xdr:row>
      <xdr:rowOff>80135</xdr:rowOff>
    </xdr:from>
    <xdr:to>
      <xdr:col>10</xdr:col>
      <xdr:colOff>1476</xdr:colOff>
      <xdr:row>65</xdr:row>
      <xdr:rowOff>480558</xdr:rowOff>
    </xdr:to>
    <xdr:pic>
      <xdr:nvPicPr>
        <xdr:cNvPr id="12" name="Picture 26">
          <a:extLst>
            <a:ext uri="{FF2B5EF4-FFF2-40B4-BE49-F238E27FC236}">
              <a16:creationId xmlns:a16="http://schemas.microsoft.com/office/drawing/2014/main" id="{B4963A8F-4361-41F9-B1D7-8334F8710CA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654977" y="119035311"/>
          <a:ext cx="384175"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546143</xdr:colOff>
      <xdr:row>57</xdr:row>
      <xdr:rowOff>139789</xdr:rowOff>
    </xdr:from>
    <xdr:to>
      <xdr:col>9</xdr:col>
      <xdr:colOff>946722</xdr:colOff>
      <xdr:row>57</xdr:row>
      <xdr:rowOff>521846</xdr:rowOff>
    </xdr:to>
    <xdr:pic>
      <xdr:nvPicPr>
        <xdr:cNvPr id="13" name="Picture 12">
          <a:extLst>
            <a:ext uri="{FF2B5EF4-FFF2-40B4-BE49-F238E27FC236}">
              <a16:creationId xmlns:a16="http://schemas.microsoft.com/office/drawing/2014/main" id="{A53A9A20-595E-488A-A0C5-06746C405561}"/>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6336178" y="97314912"/>
          <a:ext cx="400579" cy="38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583574</xdr:colOff>
      <xdr:row>56</xdr:row>
      <xdr:rowOff>140862</xdr:rowOff>
    </xdr:from>
    <xdr:to>
      <xdr:col>9</xdr:col>
      <xdr:colOff>954035</xdr:colOff>
      <xdr:row>56</xdr:row>
      <xdr:rowOff>550810</xdr:rowOff>
    </xdr:to>
    <xdr:pic>
      <xdr:nvPicPr>
        <xdr:cNvPr id="14" name="Picture 5">
          <a:extLst>
            <a:ext uri="{FF2B5EF4-FFF2-40B4-BE49-F238E27FC236}">
              <a16:creationId xmlns:a16="http://schemas.microsoft.com/office/drawing/2014/main" id="{B77E76D4-B733-4A5D-8084-6823507C4C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73609" y="93955404"/>
          <a:ext cx="370461" cy="40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550035</xdr:colOff>
      <xdr:row>54</xdr:row>
      <xdr:rowOff>20123</xdr:rowOff>
    </xdr:from>
    <xdr:to>
      <xdr:col>9</xdr:col>
      <xdr:colOff>920496</xdr:colOff>
      <xdr:row>54</xdr:row>
      <xdr:rowOff>430071</xdr:rowOff>
    </xdr:to>
    <xdr:pic>
      <xdr:nvPicPr>
        <xdr:cNvPr id="15" name="Picture 5">
          <a:extLst>
            <a:ext uri="{FF2B5EF4-FFF2-40B4-BE49-F238E27FC236}">
              <a16:creationId xmlns:a16="http://schemas.microsoft.com/office/drawing/2014/main" id="{51015EAD-50F3-457B-8615-15B06C5267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0070" y="85852447"/>
          <a:ext cx="370461" cy="40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486490</xdr:colOff>
      <xdr:row>53</xdr:row>
      <xdr:rowOff>40246</xdr:rowOff>
    </xdr:from>
    <xdr:to>
      <xdr:col>9</xdr:col>
      <xdr:colOff>856951</xdr:colOff>
      <xdr:row>53</xdr:row>
      <xdr:rowOff>453369</xdr:rowOff>
    </xdr:to>
    <xdr:pic>
      <xdr:nvPicPr>
        <xdr:cNvPr id="16" name="Picture 5">
          <a:extLst>
            <a:ext uri="{FF2B5EF4-FFF2-40B4-BE49-F238E27FC236}">
              <a16:creationId xmlns:a16="http://schemas.microsoft.com/office/drawing/2014/main" id="{56BFE391-9C57-41F9-86ED-4CC1D057CC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6525" y="82310757"/>
          <a:ext cx="370461" cy="413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509789</xdr:colOff>
      <xdr:row>52</xdr:row>
      <xdr:rowOff>73785</xdr:rowOff>
    </xdr:from>
    <xdr:to>
      <xdr:col>9</xdr:col>
      <xdr:colOff>890789</xdr:colOff>
      <xdr:row>52</xdr:row>
      <xdr:rowOff>474208</xdr:rowOff>
    </xdr:to>
    <xdr:pic>
      <xdr:nvPicPr>
        <xdr:cNvPr id="20" name="Picture 26">
          <a:extLst>
            <a:ext uri="{FF2B5EF4-FFF2-40B4-BE49-F238E27FC236}">
              <a16:creationId xmlns:a16="http://schemas.microsoft.com/office/drawing/2014/main" id="{C9FCE2E6-4F49-46E8-8E48-4ADFCA727FC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299824" y="75106637"/>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73430</xdr:colOff>
      <xdr:row>52</xdr:row>
      <xdr:rowOff>86846</xdr:rowOff>
    </xdr:from>
    <xdr:to>
      <xdr:col>9</xdr:col>
      <xdr:colOff>437541</xdr:colOff>
      <xdr:row>52</xdr:row>
      <xdr:rowOff>487269</xdr:rowOff>
    </xdr:to>
    <xdr:pic>
      <xdr:nvPicPr>
        <xdr:cNvPr id="21" name="Picture 5">
          <a:extLst>
            <a:ext uri="{FF2B5EF4-FFF2-40B4-BE49-F238E27FC236}">
              <a16:creationId xmlns:a16="http://schemas.microsoft.com/office/drawing/2014/main" id="{1C399F29-2101-4592-9EB2-4B29867704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3465" y="75119698"/>
          <a:ext cx="364111"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107679</xdr:colOff>
      <xdr:row>51</xdr:row>
      <xdr:rowOff>103436</xdr:rowOff>
    </xdr:from>
    <xdr:to>
      <xdr:col>9</xdr:col>
      <xdr:colOff>488679</xdr:colOff>
      <xdr:row>51</xdr:row>
      <xdr:rowOff>497509</xdr:rowOff>
    </xdr:to>
    <xdr:pic>
      <xdr:nvPicPr>
        <xdr:cNvPr id="22" name="Picture 26">
          <a:extLst>
            <a:ext uri="{FF2B5EF4-FFF2-40B4-BE49-F238E27FC236}">
              <a16:creationId xmlns:a16="http://schemas.microsoft.com/office/drawing/2014/main" id="{ACF7B2F2-CF23-4E2A-8B6D-8777993D06B5}"/>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897714" y="72506851"/>
          <a:ext cx="381000"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542970</xdr:colOff>
      <xdr:row>51</xdr:row>
      <xdr:rowOff>110498</xdr:rowOff>
    </xdr:from>
    <xdr:to>
      <xdr:col>9</xdr:col>
      <xdr:colOff>905093</xdr:colOff>
      <xdr:row>51</xdr:row>
      <xdr:rowOff>476137</xdr:rowOff>
    </xdr:to>
    <xdr:pic>
      <xdr:nvPicPr>
        <xdr:cNvPr id="23" name="Picture 29">
          <a:extLst>
            <a:ext uri="{FF2B5EF4-FFF2-40B4-BE49-F238E27FC236}">
              <a16:creationId xmlns:a16="http://schemas.microsoft.com/office/drawing/2014/main" id="{09556CD3-C5CE-48AA-A396-A19BB4FEE378}"/>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16333005" y="72513913"/>
          <a:ext cx="362123" cy="365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482957</xdr:colOff>
      <xdr:row>40</xdr:row>
      <xdr:rowOff>53662</xdr:rowOff>
    </xdr:from>
    <xdr:to>
      <xdr:col>9</xdr:col>
      <xdr:colOff>873482</xdr:colOff>
      <xdr:row>40</xdr:row>
      <xdr:rowOff>453181</xdr:rowOff>
    </xdr:to>
    <xdr:pic>
      <xdr:nvPicPr>
        <xdr:cNvPr id="24" name="Picture 25">
          <a:extLst>
            <a:ext uri="{FF2B5EF4-FFF2-40B4-BE49-F238E27FC236}">
              <a16:creationId xmlns:a16="http://schemas.microsoft.com/office/drawing/2014/main" id="{ADF1421E-F16E-4B32-B1E4-1F3261D1AD93}"/>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272992" y="53199137"/>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536620</xdr:colOff>
      <xdr:row>47</xdr:row>
      <xdr:rowOff>67077</xdr:rowOff>
    </xdr:from>
    <xdr:to>
      <xdr:col>9</xdr:col>
      <xdr:colOff>927145</xdr:colOff>
      <xdr:row>47</xdr:row>
      <xdr:rowOff>466596</xdr:rowOff>
    </xdr:to>
    <xdr:pic>
      <xdr:nvPicPr>
        <xdr:cNvPr id="25" name="Picture 25">
          <a:extLst>
            <a:ext uri="{FF2B5EF4-FFF2-40B4-BE49-F238E27FC236}">
              <a16:creationId xmlns:a16="http://schemas.microsoft.com/office/drawing/2014/main" id="{D6FCED32-D421-418F-BDDD-1FEB4F95789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326655" y="63978485"/>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129540</xdr:colOff>
      <xdr:row>67</xdr:row>
      <xdr:rowOff>76200</xdr:rowOff>
    </xdr:from>
    <xdr:to>
      <xdr:col>9</xdr:col>
      <xdr:colOff>530618</xdr:colOff>
      <xdr:row>67</xdr:row>
      <xdr:rowOff>473535</xdr:rowOff>
    </xdr:to>
    <xdr:pic>
      <xdr:nvPicPr>
        <xdr:cNvPr id="35" name="Picture 34">
          <a:extLst>
            <a:ext uri="{FF2B5EF4-FFF2-40B4-BE49-F238E27FC236}">
              <a16:creationId xmlns:a16="http://schemas.microsoft.com/office/drawing/2014/main" id="{DD31A639-AC90-4D25-B341-8BE70828B97F}"/>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16828226" y="122366314"/>
          <a:ext cx="401078" cy="397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592567</xdr:colOff>
      <xdr:row>67</xdr:row>
      <xdr:rowOff>544605</xdr:rowOff>
    </xdr:from>
    <xdr:to>
      <xdr:col>9</xdr:col>
      <xdr:colOff>992617</xdr:colOff>
      <xdr:row>67</xdr:row>
      <xdr:rowOff>949561</xdr:rowOff>
    </xdr:to>
    <xdr:pic>
      <xdr:nvPicPr>
        <xdr:cNvPr id="36" name="Picture 29">
          <a:extLst>
            <a:ext uri="{FF2B5EF4-FFF2-40B4-BE49-F238E27FC236}">
              <a16:creationId xmlns:a16="http://schemas.microsoft.com/office/drawing/2014/main" id="{29F8007B-2315-4233-9C07-C59EBFEAC75E}"/>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16065649" y="120644770"/>
          <a:ext cx="400050" cy="40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113404</xdr:colOff>
      <xdr:row>67</xdr:row>
      <xdr:rowOff>552675</xdr:rowOff>
    </xdr:from>
    <xdr:to>
      <xdr:col>9</xdr:col>
      <xdr:colOff>485561</xdr:colOff>
      <xdr:row>67</xdr:row>
      <xdr:rowOff>949623</xdr:rowOff>
    </xdr:to>
    <xdr:pic>
      <xdr:nvPicPr>
        <xdr:cNvPr id="37" name="Picture 27">
          <a:extLst>
            <a:ext uri="{FF2B5EF4-FFF2-40B4-BE49-F238E27FC236}">
              <a16:creationId xmlns:a16="http://schemas.microsoft.com/office/drawing/2014/main" id="{7F8C6EFC-B6F8-4930-9274-7A262C8ED36D}"/>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15586486" y="120652840"/>
          <a:ext cx="372157" cy="396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472440</xdr:colOff>
      <xdr:row>44</xdr:row>
      <xdr:rowOff>38100</xdr:rowOff>
    </xdr:from>
    <xdr:to>
      <xdr:col>9</xdr:col>
      <xdr:colOff>861453</xdr:colOff>
      <xdr:row>44</xdr:row>
      <xdr:rowOff>437619</xdr:rowOff>
    </xdr:to>
    <xdr:pic>
      <xdr:nvPicPr>
        <xdr:cNvPr id="43" name="Picture 42">
          <a:extLst>
            <a:ext uri="{FF2B5EF4-FFF2-40B4-BE49-F238E27FC236}">
              <a16:creationId xmlns:a16="http://schemas.microsoft.com/office/drawing/2014/main" id="{32E39576-6C31-4157-BDA8-285F5573D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41040" y="5874258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502920</xdr:colOff>
      <xdr:row>37</xdr:row>
      <xdr:rowOff>68580</xdr:rowOff>
    </xdr:from>
    <xdr:to>
      <xdr:col>9</xdr:col>
      <xdr:colOff>891933</xdr:colOff>
      <xdr:row>37</xdr:row>
      <xdr:rowOff>468099</xdr:rowOff>
    </xdr:to>
    <xdr:pic>
      <xdr:nvPicPr>
        <xdr:cNvPr id="44" name="Picture 43">
          <a:extLst>
            <a:ext uri="{FF2B5EF4-FFF2-40B4-BE49-F238E27FC236}">
              <a16:creationId xmlns:a16="http://schemas.microsoft.com/office/drawing/2014/main" id="{E81DBB9D-BAB2-4708-960C-33AED6AC96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71520" y="4815840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502920</xdr:colOff>
      <xdr:row>33</xdr:row>
      <xdr:rowOff>22860</xdr:rowOff>
    </xdr:from>
    <xdr:to>
      <xdr:col>9</xdr:col>
      <xdr:colOff>893445</xdr:colOff>
      <xdr:row>33</xdr:row>
      <xdr:rowOff>422379</xdr:rowOff>
    </xdr:to>
    <xdr:pic>
      <xdr:nvPicPr>
        <xdr:cNvPr id="45" name="Picture 26">
          <a:extLst>
            <a:ext uri="{FF2B5EF4-FFF2-40B4-BE49-F238E27FC236}">
              <a16:creationId xmlns:a16="http://schemas.microsoft.com/office/drawing/2014/main" id="{767B3EDC-0823-474D-B97C-25ED4C5F2BCB}"/>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971520" y="4158996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45720</xdr:colOff>
      <xdr:row>33</xdr:row>
      <xdr:rowOff>38100</xdr:rowOff>
    </xdr:from>
    <xdr:to>
      <xdr:col>9</xdr:col>
      <xdr:colOff>434733</xdr:colOff>
      <xdr:row>33</xdr:row>
      <xdr:rowOff>437619</xdr:rowOff>
    </xdr:to>
    <xdr:pic>
      <xdr:nvPicPr>
        <xdr:cNvPr id="46" name="Picture 45">
          <a:extLst>
            <a:ext uri="{FF2B5EF4-FFF2-40B4-BE49-F238E27FC236}">
              <a16:creationId xmlns:a16="http://schemas.microsoft.com/office/drawing/2014/main" id="{6D8A66C0-7F0C-404C-AAFB-2D1A3409B0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14320" y="41605200"/>
          <a:ext cx="389013"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495300</xdr:colOff>
      <xdr:row>28</xdr:row>
      <xdr:rowOff>83820</xdr:rowOff>
    </xdr:from>
    <xdr:to>
      <xdr:col>9</xdr:col>
      <xdr:colOff>885825</xdr:colOff>
      <xdr:row>28</xdr:row>
      <xdr:rowOff>473815</xdr:rowOff>
    </xdr:to>
    <xdr:pic>
      <xdr:nvPicPr>
        <xdr:cNvPr id="47" name="Picture 29">
          <a:extLst>
            <a:ext uri="{FF2B5EF4-FFF2-40B4-BE49-F238E27FC236}">
              <a16:creationId xmlns:a16="http://schemas.microsoft.com/office/drawing/2014/main" id="{947E25C2-7A2D-43B9-B85F-E68D22F45536}"/>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5963900" y="35532060"/>
          <a:ext cx="390525" cy="389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533400</xdr:colOff>
      <xdr:row>24</xdr:row>
      <xdr:rowOff>60960</xdr:rowOff>
    </xdr:from>
    <xdr:to>
      <xdr:col>9</xdr:col>
      <xdr:colOff>923925</xdr:colOff>
      <xdr:row>24</xdr:row>
      <xdr:rowOff>460479</xdr:rowOff>
    </xdr:to>
    <xdr:pic>
      <xdr:nvPicPr>
        <xdr:cNvPr id="48" name="Picture 26">
          <a:extLst>
            <a:ext uri="{FF2B5EF4-FFF2-40B4-BE49-F238E27FC236}">
              <a16:creationId xmlns:a16="http://schemas.microsoft.com/office/drawing/2014/main" id="{EE5582F2-C71B-4318-B4BC-98DB2B8A2B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002000" y="30716220"/>
          <a:ext cx="390525"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68795</xdr:colOff>
      <xdr:row>5</xdr:row>
      <xdr:rowOff>562656</xdr:rowOff>
    </xdr:from>
    <xdr:to>
      <xdr:col>9</xdr:col>
      <xdr:colOff>454558</xdr:colOff>
      <xdr:row>5</xdr:row>
      <xdr:rowOff>964666</xdr:rowOff>
    </xdr:to>
    <xdr:pic>
      <xdr:nvPicPr>
        <xdr:cNvPr id="93" name="Picture 31">
          <a:extLst>
            <a:ext uri="{FF2B5EF4-FFF2-40B4-BE49-F238E27FC236}">
              <a16:creationId xmlns:a16="http://schemas.microsoft.com/office/drawing/2014/main" id="{486BF657-7DB0-4634-A6B6-E93965B2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96195" y="4766356"/>
          <a:ext cx="385763" cy="402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496219</xdr:colOff>
      <xdr:row>5</xdr:row>
      <xdr:rowOff>571501</xdr:rowOff>
    </xdr:from>
    <xdr:to>
      <xdr:col>9</xdr:col>
      <xdr:colOff>887585</xdr:colOff>
      <xdr:row>5</xdr:row>
      <xdr:rowOff>973511</xdr:rowOff>
    </xdr:to>
    <xdr:pic>
      <xdr:nvPicPr>
        <xdr:cNvPr id="94" name="Picture 225">
          <a:extLst>
            <a:ext uri="{FF2B5EF4-FFF2-40B4-BE49-F238E27FC236}">
              <a16:creationId xmlns:a16="http://schemas.microsoft.com/office/drawing/2014/main" id="{06E03605-BD66-4406-ADE0-C30D5E0AD4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23619" y="4775201"/>
          <a:ext cx="391366" cy="402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52916</xdr:colOff>
      <xdr:row>6</xdr:row>
      <xdr:rowOff>68262</xdr:rowOff>
    </xdr:from>
    <xdr:to>
      <xdr:col>9</xdr:col>
      <xdr:colOff>450320</xdr:colOff>
      <xdr:row>6</xdr:row>
      <xdr:rowOff>459844</xdr:rowOff>
    </xdr:to>
    <xdr:pic>
      <xdr:nvPicPr>
        <xdr:cNvPr id="95" name="Picture 94">
          <a:extLst>
            <a:ext uri="{FF2B5EF4-FFF2-40B4-BE49-F238E27FC236}">
              <a16:creationId xmlns:a16="http://schemas.microsoft.com/office/drawing/2014/main" id="{D9142BC5-36E0-4A23-9CB0-723CC7CB989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80316" y="8259762"/>
          <a:ext cx="397404"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51857</xdr:colOff>
      <xdr:row>6</xdr:row>
      <xdr:rowOff>512762</xdr:rowOff>
    </xdr:from>
    <xdr:to>
      <xdr:col>9</xdr:col>
      <xdr:colOff>450993</xdr:colOff>
      <xdr:row>6</xdr:row>
      <xdr:rowOff>925654</xdr:rowOff>
    </xdr:to>
    <xdr:pic>
      <xdr:nvPicPr>
        <xdr:cNvPr id="97" name="Picture 26">
          <a:extLst>
            <a:ext uri="{FF2B5EF4-FFF2-40B4-BE49-F238E27FC236}">
              <a16:creationId xmlns:a16="http://schemas.microsoft.com/office/drawing/2014/main" id="{D3F4A77A-FCD5-4F62-A72D-C7E25FC20F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079257" y="8704262"/>
          <a:ext cx="399136" cy="412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522962</xdr:colOff>
      <xdr:row>6</xdr:row>
      <xdr:rowOff>512380</xdr:rowOff>
    </xdr:from>
    <xdr:to>
      <xdr:col>9</xdr:col>
      <xdr:colOff>913487</xdr:colOff>
      <xdr:row>6</xdr:row>
      <xdr:rowOff>915748</xdr:rowOff>
    </xdr:to>
    <xdr:pic>
      <xdr:nvPicPr>
        <xdr:cNvPr id="98" name="Picture 29">
          <a:extLst>
            <a:ext uri="{FF2B5EF4-FFF2-40B4-BE49-F238E27FC236}">
              <a16:creationId xmlns:a16="http://schemas.microsoft.com/office/drawing/2014/main" id="{A8F3FC44-207F-4090-87FE-73F436D6C48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550362" y="8703880"/>
          <a:ext cx="390525" cy="403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52917</xdr:colOff>
      <xdr:row>7</xdr:row>
      <xdr:rowOff>74083</xdr:rowOff>
    </xdr:from>
    <xdr:to>
      <xdr:col>9</xdr:col>
      <xdr:colOff>445559</xdr:colOff>
      <xdr:row>7</xdr:row>
      <xdr:rowOff>465665</xdr:rowOff>
    </xdr:to>
    <xdr:pic>
      <xdr:nvPicPr>
        <xdr:cNvPr id="99" name="Picture 98">
          <a:extLst>
            <a:ext uri="{FF2B5EF4-FFF2-40B4-BE49-F238E27FC236}">
              <a16:creationId xmlns:a16="http://schemas.microsoft.com/office/drawing/2014/main" id="{0A1FAE6B-53EC-4BE1-A591-DE3C0E5EC84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80317" y="11332633"/>
          <a:ext cx="392642"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52917</xdr:colOff>
      <xdr:row>7</xdr:row>
      <xdr:rowOff>518583</xdr:rowOff>
    </xdr:from>
    <xdr:to>
      <xdr:col>9</xdr:col>
      <xdr:colOff>443442</xdr:colOff>
      <xdr:row>7</xdr:row>
      <xdr:rowOff>917189</xdr:rowOff>
    </xdr:to>
    <xdr:pic>
      <xdr:nvPicPr>
        <xdr:cNvPr id="101" name="Picture 29">
          <a:extLst>
            <a:ext uri="{FF2B5EF4-FFF2-40B4-BE49-F238E27FC236}">
              <a16:creationId xmlns:a16="http://schemas.microsoft.com/office/drawing/2014/main" id="{7298CDB1-3073-484F-8875-81ED4789906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80317" y="11777133"/>
          <a:ext cx="390525" cy="398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52916</xdr:colOff>
      <xdr:row>9</xdr:row>
      <xdr:rowOff>35001</xdr:rowOff>
    </xdr:from>
    <xdr:to>
      <xdr:col>9</xdr:col>
      <xdr:colOff>443441</xdr:colOff>
      <xdr:row>9</xdr:row>
      <xdr:rowOff>447893</xdr:rowOff>
    </xdr:to>
    <xdr:pic>
      <xdr:nvPicPr>
        <xdr:cNvPr id="102" name="Picture 101">
          <a:extLst>
            <a:ext uri="{FF2B5EF4-FFF2-40B4-BE49-F238E27FC236}">
              <a16:creationId xmlns:a16="http://schemas.microsoft.com/office/drawing/2014/main" id="{164C1DE0-FE5D-42F3-B628-60EF73722FC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080316" y="15954451"/>
          <a:ext cx="390525" cy="412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58105</xdr:colOff>
      <xdr:row>9</xdr:row>
      <xdr:rowOff>488194</xdr:rowOff>
    </xdr:from>
    <xdr:to>
      <xdr:col>9</xdr:col>
      <xdr:colOff>448869</xdr:colOff>
      <xdr:row>9</xdr:row>
      <xdr:rowOff>902674</xdr:rowOff>
    </xdr:to>
    <xdr:pic>
      <xdr:nvPicPr>
        <xdr:cNvPr id="104" name="Picture 27">
          <a:extLst>
            <a:ext uri="{FF2B5EF4-FFF2-40B4-BE49-F238E27FC236}">
              <a16:creationId xmlns:a16="http://schemas.microsoft.com/office/drawing/2014/main" id="{C125318D-74C6-4BAC-96DF-7A0741D54AF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085505" y="16407644"/>
          <a:ext cx="390764" cy="41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494092</xdr:colOff>
      <xdr:row>9</xdr:row>
      <xdr:rowOff>496908</xdr:rowOff>
    </xdr:from>
    <xdr:to>
      <xdr:col>9</xdr:col>
      <xdr:colOff>881442</xdr:colOff>
      <xdr:row>9</xdr:row>
      <xdr:rowOff>895514</xdr:rowOff>
    </xdr:to>
    <xdr:pic>
      <xdr:nvPicPr>
        <xdr:cNvPr id="105" name="Picture 29">
          <a:extLst>
            <a:ext uri="{FF2B5EF4-FFF2-40B4-BE49-F238E27FC236}">
              <a16:creationId xmlns:a16="http://schemas.microsoft.com/office/drawing/2014/main" id="{037451FD-45AB-4F20-BEC2-3E2557A7629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521492" y="16416358"/>
          <a:ext cx="387350" cy="398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10</xdr:row>
      <xdr:rowOff>29787</xdr:rowOff>
    </xdr:from>
    <xdr:to>
      <xdr:col>9</xdr:col>
      <xdr:colOff>422275</xdr:colOff>
      <xdr:row>10</xdr:row>
      <xdr:rowOff>421369</xdr:rowOff>
    </xdr:to>
    <xdr:pic>
      <xdr:nvPicPr>
        <xdr:cNvPr id="111" name="Picture 110">
          <a:extLst>
            <a:ext uri="{FF2B5EF4-FFF2-40B4-BE49-F238E27FC236}">
              <a16:creationId xmlns:a16="http://schemas.microsoft.com/office/drawing/2014/main" id="{C004595F-FAEE-447C-A1C6-540CF715889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59150" y="21029237"/>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488093</xdr:colOff>
      <xdr:row>10</xdr:row>
      <xdr:rowOff>25456</xdr:rowOff>
    </xdr:from>
    <xdr:to>
      <xdr:col>9</xdr:col>
      <xdr:colOff>879148</xdr:colOff>
      <xdr:row>10</xdr:row>
      <xdr:rowOff>410688</xdr:rowOff>
    </xdr:to>
    <xdr:pic>
      <xdr:nvPicPr>
        <xdr:cNvPr id="112" name="Picture 111">
          <a:extLst>
            <a:ext uri="{FF2B5EF4-FFF2-40B4-BE49-F238E27FC236}">
              <a16:creationId xmlns:a16="http://schemas.microsoft.com/office/drawing/2014/main" id="{9897AFBA-8A49-4EBD-825B-7495B2F8DA76}"/>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6515493" y="21024906"/>
          <a:ext cx="391055" cy="38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44223</xdr:colOff>
      <xdr:row>10</xdr:row>
      <xdr:rowOff>479651</xdr:rowOff>
    </xdr:from>
    <xdr:to>
      <xdr:col>9</xdr:col>
      <xdr:colOff>433236</xdr:colOff>
      <xdr:row>10</xdr:row>
      <xdr:rowOff>887781</xdr:rowOff>
    </xdr:to>
    <xdr:pic>
      <xdr:nvPicPr>
        <xdr:cNvPr id="113" name="Picture 112">
          <a:extLst>
            <a:ext uri="{FF2B5EF4-FFF2-40B4-BE49-F238E27FC236}">
              <a16:creationId xmlns:a16="http://schemas.microsoft.com/office/drawing/2014/main" id="{F34B9178-0009-4DDC-A8D9-58C82235C82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071623" y="21479101"/>
          <a:ext cx="389013" cy="408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489567</xdr:colOff>
      <xdr:row>10</xdr:row>
      <xdr:rowOff>490010</xdr:rowOff>
    </xdr:from>
    <xdr:to>
      <xdr:col>9</xdr:col>
      <xdr:colOff>880092</xdr:colOff>
      <xdr:row>10</xdr:row>
      <xdr:rowOff>902902</xdr:rowOff>
    </xdr:to>
    <xdr:pic>
      <xdr:nvPicPr>
        <xdr:cNvPr id="114" name="Picture 25">
          <a:extLst>
            <a:ext uri="{FF2B5EF4-FFF2-40B4-BE49-F238E27FC236}">
              <a16:creationId xmlns:a16="http://schemas.microsoft.com/office/drawing/2014/main" id="{47BDB676-D8C3-4944-B4EA-676952F57B3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6516967" y="21489460"/>
          <a:ext cx="390525" cy="412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46491</xdr:colOff>
      <xdr:row>10</xdr:row>
      <xdr:rowOff>929543</xdr:rowOff>
    </xdr:from>
    <xdr:to>
      <xdr:col>9</xdr:col>
      <xdr:colOff>430666</xdr:colOff>
      <xdr:row>10</xdr:row>
      <xdr:rowOff>1328149</xdr:rowOff>
    </xdr:to>
    <xdr:pic>
      <xdr:nvPicPr>
        <xdr:cNvPr id="115" name="Picture 29">
          <a:extLst>
            <a:ext uri="{FF2B5EF4-FFF2-40B4-BE49-F238E27FC236}">
              <a16:creationId xmlns:a16="http://schemas.microsoft.com/office/drawing/2014/main" id="{C67406EE-02BE-4812-BC15-17DC6D7B6CA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073891" y="21928993"/>
          <a:ext cx="384175" cy="398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31750</xdr:colOff>
      <xdr:row>11</xdr:row>
      <xdr:rowOff>29787</xdr:rowOff>
    </xdr:from>
    <xdr:to>
      <xdr:col>9</xdr:col>
      <xdr:colOff>422275</xdr:colOff>
      <xdr:row>11</xdr:row>
      <xdr:rowOff>421369</xdr:rowOff>
    </xdr:to>
    <xdr:pic>
      <xdr:nvPicPr>
        <xdr:cNvPr id="116" name="Picture 115">
          <a:extLst>
            <a:ext uri="{FF2B5EF4-FFF2-40B4-BE49-F238E27FC236}">
              <a16:creationId xmlns:a16="http://schemas.microsoft.com/office/drawing/2014/main" id="{A67E7EA9-C025-4F3C-A85F-4E41E1DC5FB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59150" y="22426237"/>
          <a:ext cx="390525"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480034</xdr:colOff>
      <xdr:row>11</xdr:row>
      <xdr:rowOff>23788</xdr:rowOff>
    </xdr:from>
    <xdr:to>
      <xdr:col>9</xdr:col>
      <xdr:colOff>862697</xdr:colOff>
      <xdr:row>11</xdr:row>
      <xdr:rowOff>425568</xdr:rowOff>
    </xdr:to>
    <xdr:pic>
      <xdr:nvPicPr>
        <xdr:cNvPr id="117" name="Picture 116">
          <a:extLst>
            <a:ext uri="{FF2B5EF4-FFF2-40B4-BE49-F238E27FC236}">
              <a16:creationId xmlns:a16="http://schemas.microsoft.com/office/drawing/2014/main" id="{09367EE6-A9F9-4966-BED1-CCA1FBE7229C}"/>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507434" y="22420238"/>
          <a:ext cx="382663" cy="40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484640</xdr:colOff>
      <xdr:row>11</xdr:row>
      <xdr:rowOff>475655</xdr:rowOff>
    </xdr:from>
    <xdr:to>
      <xdr:col>9</xdr:col>
      <xdr:colOff>868815</xdr:colOff>
      <xdr:row>11</xdr:row>
      <xdr:rowOff>883786</xdr:rowOff>
    </xdr:to>
    <xdr:pic>
      <xdr:nvPicPr>
        <xdr:cNvPr id="118" name="Picture 29">
          <a:extLst>
            <a:ext uri="{FF2B5EF4-FFF2-40B4-BE49-F238E27FC236}">
              <a16:creationId xmlns:a16="http://schemas.microsoft.com/office/drawing/2014/main" id="{0BE46AE6-CD94-4973-9E20-7BD12E98C9A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512040" y="22872105"/>
          <a:ext cx="384175" cy="408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38100</xdr:colOff>
      <xdr:row>11</xdr:row>
      <xdr:rowOff>483475</xdr:rowOff>
    </xdr:from>
    <xdr:to>
      <xdr:col>9</xdr:col>
      <xdr:colOff>427276</xdr:colOff>
      <xdr:row>11</xdr:row>
      <xdr:rowOff>894780</xdr:rowOff>
    </xdr:to>
    <xdr:pic>
      <xdr:nvPicPr>
        <xdr:cNvPr id="119" name="Picture 27">
          <a:extLst>
            <a:ext uri="{FF2B5EF4-FFF2-40B4-BE49-F238E27FC236}">
              <a16:creationId xmlns:a16="http://schemas.microsoft.com/office/drawing/2014/main" id="{EE8E3CDE-2797-46DC-AB67-D9926D86153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065500" y="22879925"/>
          <a:ext cx="389176" cy="411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30653</xdr:colOff>
      <xdr:row>12</xdr:row>
      <xdr:rowOff>30655</xdr:rowOff>
    </xdr:from>
    <xdr:to>
      <xdr:col>9</xdr:col>
      <xdr:colOff>427528</xdr:colOff>
      <xdr:row>12</xdr:row>
      <xdr:rowOff>425412</xdr:rowOff>
    </xdr:to>
    <xdr:pic>
      <xdr:nvPicPr>
        <xdr:cNvPr id="120" name="Picture 119">
          <a:extLst>
            <a:ext uri="{FF2B5EF4-FFF2-40B4-BE49-F238E27FC236}">
              <a16:creationId xmlns:a16="http://schemas.microsoft.com/office/drawing/2014/main" id="{B36ECB9A-A090-40E2-8ADC-91475B88776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58053" y="24643255"/>
          <a:ext cx="396875" cy="394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463619</xdr:colOff>
      <xdr:row>12</xdr:row>
      <xdr:rowOff>479696</xdr:rowOff>
    </xdr:from>
    <xdr:to>
      <xdr:col>9</xdr:col>
      <xdr:colOff>841444</xdr:colOff>
      <xdr:row>12</xdr:row>
      <xdr:rowOff>891002</xdr:rowOff>
    </xdr:to>
    <xdr:pic>
      <xdr:nvPicPr>
        <xdr:cNvPr id="121" name="Picture 29">
          <a:extLst>
            <a:ext uri="{FF2B5EF4-FFF2-40B4-BE49-F238E27FC236}">
              <a16:creationId xmlns:a16="http://schemas.microsoft.com/office/drawing/2014/main" id="{B506E2A3-EA0F-4C7A-9024-37C09CEC3F6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491019" y="25092296"/>
          <a:ext cx="377825" cy="41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463657</xdr:colOff>
      <xdr:row>12</xdr:row>
      <xdr:rowOff>38100</xdr:rowOff>
    </xdr:from>
    <xdr:to>
      <xdr:col>9</xdr:col>
      <xdr:colOff>854712</xdr:colOff>
      <xdr:row>12</xdr:row>
      <xdr:rowOff>416982</xdr:rowOff>
    </xdr:to>
    <xdr:pic>
      <xdr:nvPicPr>
        <xdr:cNvPr id="122" name="Picture 121">
          <a:extLst>
            <a:ext uri="{FF2B5EF4-FFF2-40B4-BE49-F238E27FC236}">
              <a16:creationId xmlns:a16="http://schemas.microsoft.com/office/drawing/2014/main" id="{2284B6FC-D596-41D7-B01A-057C632B0E4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6491057" y="24650700"/>
          <a:ext cx="391055" cy="378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32187</xdr:colOff>
      <xdr:row>12</xdr:row>
      <xdr:rowOff>473949</xdr:rowOff>
    </xdr:from>
    <xdr:to>
      <xdr:col>9</xdr:col>
      <xdr:colOff>422712</xdr:colOff>
      <xdr:row>12</xdr:row>
      <xdr:rowOff>893191</xdr:rowOff>
    </xdr:to>
    <xdr:pic>
      <xdr:nvPicPr>
        <xdr:cNvPr id="123" name="Picture 122">
          <a:extLst>
            <a:ext uri="{FF2B5EF4-FFF2-40B4-BE49-F238E27FC236}">
              <a16:creationId xmlns:a16="http://schemas.microsoft.com/office/drawing/2014/main" id="{CA9054F5-EA2B-4282-8C70-8EC561F9ED9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059587" y="25086549"/>
          <a:ext cx="390525" cy="419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43790</xdr:colOff>
      <xdr:row>13</xdr:row>
      <xdr:rowOff>35033</xdr:rowOff>
    </xdr:from>
    <xdr:to>
      <xdr:col>9</xdr:col>
      <xdr:colOff>440665</xdr:colOff>
      <xdr:row>13</xdr:row>
      <xdr:rowOff>429790</xdr:rowOff>
    </xdr:to>
    <xdr:pic>
      <xdr:nvPicPr>
        <xdr:cNvPr id="124" name="Picture 123">
          <a:extLst>
            <a:ext uri="{FF2B5EF4-FFF2-40B4-BE49-F238E27FC236}">
              <a16:creationId xmlns:a16="http://schemas.microsoft.com/office/drawing/2014/main" id="{30C4FF82-F2D7-40FC-8A3B-19149FACEBC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71190" y="26095433"/>
          <a:ext cx="396875" cy="394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486996</xdr:colOff>
      <xdr:row>13</xdr:row>
      <xdr:rowOff>45809</xdr:rowOff>
    </xdr:from>
    <xdr:to>
      <xdr:col>9</xdr:col>
      <xdr:colOff>881226</xdr:colOff>
      <xdr:row>13</xdr:row>
      <xdr:rowOff>424691</xdr:rowOff>
    </xdr:to>
    <xdr:pic>
      <xdr:nvPicPr>
        <xdr:cNvPr id="125" name="Picture 124">
          <a:extLst>
            <a:ext uri="{FF2B5EF4-FFF2-40B4-BE49-F238E27FC236}">
              <a16:creationId xmlns:a16="http://schemas.microsoft.com/office/drawing/2014/main" id="{C34FC392-8AC0-4C71-A09C-5E9DBCCD024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6514396" y="26106209"/>
          <a:ext cx="394230" cy="378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45099</xdr:colOff>
      <xdr:row>13</xdr:row>
      <xdr:rowOff>478111</xdr:rowOff>
    </xdr:from>
    <xdr:to>
      <xdr:col>9</xdr:col>
      <xdr:colOff>427762</xdr:colOff>
      <xdr:row>13</xdr:row>
      <xdr:rowOff>879891</xdr:rowOff>
    </xdr:to>
    <xdr:pic>
      <xdr:nvPicPr>
        <xdr:cNvPr id="126" name="Picture 125">
          <a:extLst>
            <a:ext uri="{FF2B5EF4-FFF2-40B4-BE49-F238E27FC236}">
              <a16:creationId xmlns:a16="http://schemas.microsoft.com/office/drawing/2014/main" id="{86FAC462-5610-44ED-8044-E66812231A4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072499" y="26538511"/>
          <a:ext cx="382663" cy="40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57440</xdr:colOff>
      <xdr:row>13</xdr:row>
      <xdr:rowOff>926950</xdr:rowOff>
    </xdr:from>
    <xdr:to>
      <xdr:col>9</xdr:col>
      <xdr:colOff>442312</xdr:colOff>
      <xdr:row>13</xdr:row>
      <xdr:rowOff>1340123</xdr:rowOff>
    </xdr:to>
    <xdr:pic>
      <xdr:nvPicPr>
        <xdr:cNvPr id="127" name="Picture 25">
          <a:extLst>
            <a:ext uri="{FF2B5EF4-FFF2-40B4-BE49-F238E27FC236}">
              <a16:creationId xmlns:a16="http://schemas.microsoft.com/office/drawing/2014/main" id="{C2FEA5E4-8872-45D8-843F-A273B599AF9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6084840" y="26987350"/>
          <a:ext cx="384872" cy="41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492634</xdr:colOff>
      <xdr:row>13</xdr:row>
      <xdr:rowOff>934683</xdr:rowOff>
    </xdr:from>
    <xdr:to>
      <xdr:col>9</xdr:col>
      <xdr:colOff>876809</xdr:colOff>
      <xdr:row>13</xdr:row>
      <xdr:rowOff>1326939</xdr:rowOff>
    </xdr:to>
    <xdr:pic>
      <xdr:nvPicPr>
        <xdr:cNvPr id="128" name="Picture 29">
          <a:extLst>
            <a:ext uri="{FF2B5EF4-FFF2-40B4-BE49-F238E27FC236}">
              <a16:creationId xmlns:a16="http://schemas.microsoft.com/office/drawing/2014/main" id="{34756371-5433-477F-ACD8-B94FF3F73B4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520034" y="26995083"/>
          <a:ext cx="384175" cy="392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480301</xdr:colOff>
      <xdr:row>13</xdr:row>
      <xdr:rowOff>483913</xdr:rowOff>
    </xdr:from>
    <xdr:to>
      <xdr:col>9</xdr:col>
      <xdr:colOff>882012</xdr:colOff>
      <xdr:row>13</xdr:row>
      <xdr:rowOff>888869</xdr:rowOff>
    </xdr:to>
    <xdr:pic>
      <xdr:nvPicPr>
        <xdr:cNvPr id="129" name="Picture 128">
          <a:extLst>
            <a:ext uri="{FF2B5EF4-FFF2-40B4-BE49-F238E27FC236}">
              <a16:creationId xmlns:a16="http://schemas.microsoft.com/office/drawing/2014/main" id="{1B750FA5-EB04-4012-AB87-A46116EECAC2}"/>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507701" y="26544313"/>
          <a:ext cx="401711" cy="404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51237</xdr:colOff>
      <xdr:row>14</xdr:row>
      <xdr:rowOff>62844</xdr:rowOff>
    </xdr:from>
    <xdr:to>
      <xdr:col>9</xdr:col>
      <xdr:colOff>433900</xdr:colOff>
      <xdr:row>14</xdr:row>
      <xdr:rowOff>464624</xdr:rowOff>
    </xdr:to>
    <xdr:pic>
      <xdr:nvPicPr>
        <xdr:cNvPr id="130" name="Picture 129">
          <a:extLst>
            <a:ext uri="{FF2B5EF4-FFF2-40B4-BE49-F238E27FC236}">
              <a16:creationId xmlns:a16="http://schemas.microsoft.com/office/drawing/2014/main" id="{A36C4609-C1AF-4E49-BDDD-04FFF360DD0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6078637" y="30123744"/>
          <a:ext cx="382663" cy="40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56243</xdr:colOff>
      <xdr:row>14</xdr:row>
      <xdr:rowOff>511967</xdr:rowOff>
    </xdr:from>
    <xdr:to>
      <xdr:col>9</xdr:col>
      <xdr:colOff>440418</xdr:colOff>
      <xdr:row>14</xdr:row>
      <xdr:rowOff>897873</xdr:rowOff>
    </xdr:to>
    <xdr:pic>
      <xdr:nvPicPr>
        <xdr:cNvPr id="131" name="Picture 29">
          <a:extLst>
            <a:ext uri="{FF2B5EF4-FFF2-40B4-BE49-F238E27FC236}">
              <a16:creationId xmlns:a16="http://schemas.microsoft.com/office/drawing/2014/main" id="{580CB6E5-9015-4171-B716-BAEFF6194CB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083643" y="30572867"/>
          <a:ext cx="384175" cy="385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465191</xdr:colOff>
      <xdr:row>14</xdr:row>
      <xdr:rowOff>68753</xdr:rowOff>
    </xdr:from>
    <xdr:to>
      <xdr:col>9</xdr:col>
      <xdr:colOff>832069</xdr:colOff>
      <xdr:row>14</xdr:row>
      <xdr:rowOff>456492</xdr:rowOff>
    </xdr:to>
    <xdr:pic>
      <xdr:nvPicPr>
        <xdr:cNvPr id="132" name="Picture 27">
          <a:extLst>
            <a:ext uri="{FF2B5EF4-FFF2-40B4-BE49-F238E27FC236}">
              <a16:creationId xmlns:a16="http://schemas.microsoft.com/office/drawing/2014/main" id="{1628F9C0-74FE-4CCF-BA25-F9562C478937}"/>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6492591" y="30129653"/>
          <a:ext cx="366878" cy="38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475483</xdr:colOff>
      <xdr:row>14</xdr:row>
      <xdr:rowOff>510516</xdr:rowOff>
    </xdr:from>
    <xdr:to>
      <xdr:col>9</xdr:col>
      <xdr:colOff>850054</xdr:colOff>
      <xdr:row>14</xdr:row>
      <xdr:rowOff>899733</xdr:rowOff>
    </xdr:to>
    <xdr:pic>
      <xdr:nvPicPr>
        <xdr:cNvPr id="133" name="Picture 30">
          <a:extLst>
            <a:ext uri="{FF2B5EF4-FFF2-40B4-BE49-F238E27FC236}">
              <a16:creationId xmlns:a16="http://schemas.microsoft.com/office/drawing/2014/main" id="{B4A29311-3E68-4B72-B796-8662FFE70E92}"/>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502883" y="30571416"/>
          <a:ext cx="374571" cy="389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69725</xdr:colOff>
      <xdr:row>14</xdr:row>
      <xdr:rowOff>950555</xdr:rowOff>
    </xdr:from>
    <xdr:to>
      <xdr:col>9</xdr:col>
      <xdr:colOff>442733</xdr:colOff>
      <xdr:row>14</xdr:row>
      <xdr:rowOff>1352472</xdr:rowOff>
    </xdr:to>
    <xdr:pic>
      <xdr:nvPicPr>
        <xdr:cNvPr id="134" name="Picture 224">
          <a:extLst>
            <a:ext uri="{FF2B5EF4-FFF2-40B4-BE49-F238E27FC236}">
              <a16:creationId xmlns:a16="http://schemas.microsoft.com/office/drawing/2014/main" id="{0BAEB810-DD57-4229-9445-9E3720BDFB43}"/>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6097125" y="31011455"/>
          <a:ext cx="373008" cy="401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482794</xdr:colOff>
      <xdr:row>15</xdr:row>
      <xdr:rowOff>1622436</xdr:rowOff>
    </xdr:from>
    <xdr:to>
      <xdr:col>9</xdr:col>
      <xdr:colOff>873319</xdr:colOff>
      <xdr:row>15</xdr:row>
      <xdr:rowOff>2001992</xdr:rowOff>
    </xdr:to>
    <xdr:pic>
      <xdr:nvPicPr>
        <xdr:cNvPr id="135" name="Picture 29">
          <a:extLst>
            <a:ext uri="{FF2B5EF4-FFF2-40B4-BE49-F238E27FC236}">
              <a16:creationId xmlns:a16="http://schemas.microsoft.com/office/drawing/2014/main" id="{7AFFD324-F25A-4374-8DEF-B26030EC00F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510194" y="34394786"/>
          <a:ext cx="390525" cy="379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506142</xdr:colOff>
      <xdr:row>15</xdr:row>
      <xdr:rowOff>1137168</xdr:rowOff>
    </xdr:from>
    <xdr:to>
      <xdr:col>9</xdr:col>
      <xdr:colOff>866670</xdr:colOff>
      <xdr:row>15</xdr:row>
      <xdr:rowOff>1528082</xdr:rowOff>
    </xdr:to>
    <xdr:pic>
      <xdr:nvPicPr>
        <xdr:cNvPr id="136" name="Picture 27">
          <a:extLst>
            <a:ext uri="{FF2B5EF4-FFF2-40B4-BE49-F238E27FC236}">
              <a16:creationId xmlns:a16="http://schemas.microsoft.com/office/drawing/2014/main" id="{46714DF1-8A7E-4722-AAC3-6EA64E5CE79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533542" y="33909518"/>
          <a:ext cx="360528" cy="390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59376</xdr:colOff>
      <xdr:row>15</xdr:row>
      <xdr:rowOff>116633</xdr:rowOff>
    </xdr:from>
    <xdr:to>
      <xdr:col>9</xdr:col>
      <xdr:colOff>456780</xdr:colOff>
      <xdr:row>15</xdr:row>
      <xdr:rowOff>508215</xdr:rowOff>
    </xdr:to>
    <xdr:pic>
      <xdr:nvPicPr>
        <xdr:cNvPr id="137" name="Picture 136">
          <a:extLst>
            <a:ext uri="{FF2B5EF4-FFF2-40B4-BE49-F238E27FC236}">
              <a16:creationId xmlns:a16="http://schemas.microsoft.com/office/drawing/2014/main" id="{A536254C-E4F0-4FD4-A79D-209FB4AD26A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86776" y="32888983"/>
          <a:ext cx="397404"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485004</xdr:colOff>
      <xdr:row>15</xdr:row>
      <xdr:rowOff>657310</xdr:rowOff>
    </xdr:from>
    <xdr:to>
      <xdr:col>9</xdr:col>
      <xdr:colOff>886715</xdr:colOff>
      <xdr:row>15</xdr:row>
      <xdr:rowOff>1055916</xdr:rowOff>
    </xdr:to>
    <xdr:pic>
      <xdr:nvPicPr>
        <xdr:cNvPr id="138" name="Picture 137">
          <a:extLst>
            <a:ext uri="{FF2B5EF4-FFF2-40B4-BE49-F238E27FC236}">
              <a16:creationId xmlns:a16="http://schemas.microsoft.com/office/drawing/2014/main" id="{61796ECB-ADB1-4AF0-8A9D-974788E17BC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512404" y="33429660"/>
          <a:ext cx="401711" cy="398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38877</xdr:colOff>
      <xdr:row>15</xdr:row>
      <xdr:rowOff>1124857</xdr:rowOff>
    </xdr:from>
    <xdr:to>
      <xdr:col>9</xdr:col>
      <xdr:colOff>438013</xdr:colOff>
      <xdr:row>15</xdr:row>
      <xdr:rowOff>1537749</xdr:rowOff>
    </xdr:to>
    <xdr:pic>
      <xdr:nvPicPr>
        <xdr:cNvPr id="139" name="Picture 26">
          <a:extLst>
            <a:ext uri="{FF2B5EF4-FFF2-40B4-BE49-F238E27FC236}">
              <a16:creationId xmlns:a16="http://schemas.microsoft.com/office/drawing/2014/main" id="{B6CF019F-AE79-462F-8260-31D34D6F02B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066277" y="33897207"/>
          <a:ext cx="399136" cy="412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29158</xdr:colOff>
      <xdr:row>15</xdr:row>
      <xdr:rowOff>612321</xdr:rowOff>
    </xdr:from>
    <xdr:to>
      <xdr:col>9</xdr:col>
      <xdr:colOff>426033</xdr:colOff>
      <xdr:row>15</xdr:row>
      <xdr:rowOff>1031563</xdr:rowOff>
    </xdr:to>
    <xdr:pic>
      <xdr:nvPicPr>
        <xdr:cNvPr id="140" name="Picture 139">
          <a:extLst>
            <a:ext uri="{FF2B5EF4-FFF2-40B4-BE49-F238E27FC236}">
              <a16:creationId xmlns:a16="http://schemas.microsoft.com/office/drawing/2014/main" id="{D7FD0629-84AC-44CD-87FF-7086B8D1EF0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056558" y="33384671"/>
          <a:ext cx="396875" cy="419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38877</xdr:colOff>
      <xdr:row>15</xdr:row>
      <xdr:rowOff>1613419</xdr:rowOff>
    </xdr:from>
    <xdr:to>
      <xdr:col>9</xdr:col>
      <xdr:colOff>431064</xdr:colOff>
      <xdr:row>15</xdr:row>
      <xdr:rowOff>2012938</xdr:rowOff>
    </xdr:to>
    <xdr:pic>
      <xdr:nvPicPr>
        <xdr:cNvPr id="141" name="Picture 28">
          <a:extLst>
            <a:ext uri="{FF2B5EF4-FFF2-40B4-BE49-F238E27FC236}">
              <a16:creationId xmlns:a16="http://schemas.microsoft.com/office/drawing/2014/main" id="{812D43E7-A8D7-476C-89CC-057E5DC6991B}"/>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6066277" y="34385769"/>
          <a:ext cx="39218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495689</xdr:colOff>
      <xdr:row>15</xdr:row>
      <xdr:rowOff>126352</xdr:rowOff>
    </xdr:from>
    <xdr:to>
      <xdr:col>9</xdr:col>
      <xdr:colOff>876689</xdr:colOff>
      <xdr:row>15</xdr:row>
      <xdr:rowOff>523600</xdr:rowOff>
    </xdr:to>
    <xdr:pic>
      <xdr:nvPicPr>
        <xdr:cNvPr id="142" name="Picture 6">
          <a:extLst>
            <a:ext uri="{FF2B5EF4-FFF2-40B4-BE49-F238E27FC236}">
              <a16:creationId xmlns:a16="http://schemas.microsoft.com/office/drawing/2014/main" id="{A4A8B4F9-C5FA-4546-AB50-53E42050666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6523089" y="32898702"/>
          <a:ext cx="38100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38878</xdr:colOff>
      <xdr:row>15</xdr:row>
      <xdr:rowOff>2060511</xdr:rowOff>
    </xdr:from>
    <xdr:to>
      <xdr:col>9</xdr:col>
      <xdr:colOff>400828</xdr:colOff>
      <xdr:row>15</xdr:row>
      <xdr:rowOff>2457759</xdr:rowOff>
    </xdr:to>
    <xdr:pic>
      <xdr:nvPicPr>
        <xdr:cNvPr id="143" name="Picture 31">
          <a:extLst>
            <a:ext uri="{FF2B5EF4-FFF2-40B4-BE49-F238E27FC236}">
              <a16:creationId xmlns:a16="http://schemas.microsoft.com/office/drawing/2014/main" id="{597551C8-A89E-43D8-9273-E5D8FCE59A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66278" y="34832861"/>
          <a:ext cx="36195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536681</xdr:colOff>
      <xdr:row>16</xdr:row>
      <xdr:rowOff>1016464</xdr:rowOff>
    </xdr:from>
    <xdr:to>
      <xdr:col>9</xdr:col>
      <xdr:colOff>917681</xdr:colOff>
      <xdr:row>16</xdr:row>
      <xdr:rowOff>1392845</xdr:rowOff>
    </xdr:to>
    <xdr:pic>
      <xdr:nvPicPr>
        <xdr:cNvPr id="144" name="Picture 143">
          <a:extLst>
            <a:ext uri="{FF2B5EF4-FFF2-40B4-BE49-F238E27FC236}">
              <a16:creationId xmlns:a16="http://schemas.microsoft.com/office/drawing/2014/main" id="{D033A09B-DD71-4AEA-A1D9-209B2B51DB8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564081" y="38989464"/>
          <a:ext cx="381000" cy="376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106586</xdr:colOff>
      <xdr:row>16</xdr:row>
      <xdr:rowOff>1010816</xdr:rowOff>
    </xdr:from>
    <xdr:to>
      <xdr:col>9</xdr:col>
      <xdr:colOff>467114</xdr:colOff>
      <xdr:row>16</xdr:row>
      <xdr:rowOff>1408080</xdr:rowOff>
    </xdr:to>
    <xdr:pic>
      <xdr:nvPicPr>
        <xdr:cNvPr id="145" name="Picture 27">
          <a:extLst>
            <a:ext uri="{FF2B5EF4-FFF2-40B4-BE49-F238E27FC236}">
              <a16:creationId xmlns:a16="http://schemas.microsoft.com/office/drawing/2014/main" id="{94C5D983-E0A9-4276-A92F-12F8473346E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133986" y="38983816"/>
          <a:ext cx="360528" cy="397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526962</xdr:colOff>
      <xdr:row>16</xdr:row>
      <xdr:rowOff>563724</xdr:rowOff>
    </xdr:from>
    <xdr:to>
      <xdr:col>9</xdr:col>
      <xdr:colOff>907962</xdr:colOff>
      <xdr:row>16</xdr:row>
      <xdr:rowOff>960972</xdr:rowOff>
    </xdr:to>
    <xdr:pic>
      <xdr:nvPicPr>
        <xdr:cNvPr id="147" name="Picture 6">
          <a:extLst>
            <a:ext uri="{FF2B5EF4-FFF2-40B4-BE49-F238E27FC236}">
              <a16:creationId xmlns:a16="http://schemas.microsoft.com/office/drawing/2014/main" id="{EB2CB6D5-170F-4A06-82BF-2A3F4A4F195E}"/>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554362" y="38536724"/>
          <a:ext cx="38100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84300</xdr:colOff>
      <xdr:row>16</xdr:row>
      <xdr:rowOff>547461</xdr:rowOff>
    </xdr:from>
    <xdr:to>
      <xdr:col>9</xdr:col>
      <xdr:colOff>466963</xdr:colOff>
      <xdr:row>16</xdr:row>
      <xdr:rowOff>949241</xdr:rowOff>
    </xdr:to>
    <xdr:pic>
      <xdr:nvPicPr>
        <xdr:cNvPr id="148" name="Picture 147">
          <a:extLst>
            <a:ext uri="{FF2B5EF4-FFF2-40B4-BE49-F238E27FC236}">
              <a16:creationId xmlns:a16="http://schemas.microsoft.com/office/drawing/2014/main" id="{A8637E6F-5180-4148-B463-37E39C9A157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111700" y="38520461"/>
          <a:ext cx="382663" cy="40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90650</xdr:colOff>
      <xdr:row>16</xdr:row>
      <xdr:rowOff>97194</xdr:rowOff>
    </xdr:from>
    <xdr:to>
      <xdr:col>9</xdr:col>
      <xdr:colOff>478000</xdr:colOff>
      <xdr:row>16</xdr:row>
      <xdr:rowOff>482426</xdr:rowOff>
    </xdr:to>
    <xdr:pic>
      <xdr:nvPicPr>
        <xdr:cNvPr id="149" name="Picture 148">
          <a:extLst>
            <a:ext uri="{FF2B5EF4-FFF2-40B4-BE49-F238E27FC236}">
              <a16:creationId xmlns:a16="http://schemas.microsoft.com/office/drawing/2014/main" id="{C367715E-BB62-4DFB-B6EA-7A5B32C88678}"/>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118050" y="38070194"/>
          <a:ext cx="387350" cy="385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66974</xdr:colOff>
      <xdr:row>17</xdr:row>
      <xdr:rowOff>1528222</xdr:rowOff>
    </xdr:from>
    <xdr:to>
      <xdr:col>9</xdr:col>
      <xdr:colOff>447974</xdr:colOff>
      <xdr:row>17</xdr:row>
      <xdr:rowOff>1907778</xdr:rowOff>
    </xdr:to>
    <xdr:pic>
      <xdr:nvPicPr>
        <xdr:cNvPr id="150" name="Picture 149">
          <a:extLst>
            <a:ext uri="{FF2B5EF4-FFF2-40B4-BE49-F238E27FC236}">
              <a16:creationId xmlns:a16="http://schemas.microsoft.com/office/drawing/2014/main" id="{B8F409B7-6AC2-40F5-8CEF-57AE48EC8D5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094374" y="43882722"/>
          <a:ext cx="381000" cy="379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77755</xdr:colOff>
      <xdr:row>17</xdr:row>
      <xdr:rowOff>592884</xdr:rowOff>
    </xdr:from>
    <xdr:to>
      <xdr:col>9</xdr:col>
      <xdr:colOff>450893</xdr:colOff>
      <xdr:row>17</xdr:row>
      <xdr:rowOff>994664</xdr:rowOff>
    </xdr:to>
    <xdr:pic>
      <xdr:nvPicPr>
        <xdr:cNvPr id="152" name="Picture 151">
          <a:extLst>
            <a:ext uri="{FF2B5EF4-FFF2-40B4-BE49-F238E27FC236}">
              <a16:creationId xmlns:a16="http://schemas.microsoft.com/office/drawing/2014/main" id="{C8772B46-E851-4968-A63A-EEDB0FFB3AB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105155" y="42947384"/>
          <a:ext cx="373138" cy="40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77755</xdr:colOff>
      <xdr:row>17</xdr:row>
      <xdr:rowOff>152142</xdr:rowOff>
    </xdr:from>
    <xdr:to>
      <xdr:col>9</xdr:col>
      <xdr:colOff>465105</xdr:colOff>
      <xdr:row>17</xdr:row>
      <xdr:rowOff>534199</xdr:rowOff>
    </xdr:to>
    <xdr:pic>
      <xdr:nvPicPr>
        <xdr:cNvPr id="153" name="Picture 152">
          <a:extLst>
            <a:ext uri="{FF2B5EF4-FFF2-40B4-BE49-F238E27FC236}">
              <a16:creationId xmlns:a16="http://schemas.microsoft.com/office/drawing/2014/main" id="{787D3B2A-77BD-404D-9AB5-456235EDF253}"/>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6105155" y="42506642"/>
          <a:ext cx="387350" cy="38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515127</xdr:colOff>
      <xdr:row>17</xdr:row>
      <xdr:rowOff>612322</xdr:rowOff>
    </xdr:from>
    <xdr:to>
      <xdr:col>9</xdr:col>
      <xdr:colOff>896127</xdr:colOff>
      <xdr:row>17</xdr:row>
      <xdr:rowOff>1019095</xdr:rowOff>
    </xdr:to>
    <xdr:pic>
      <xdr:nvPicPr>
        <xdr:cNvPr id="154" name="Picture 6">
          <a:extLst>
            <a:ext uri="{FF2B5EF4-FFF2-40B4-BE49-F238E27FC236}">
              <a16:creationId xmlns:a16="http://schemas.microsoft.com/office/drawing/2014/main" id="{C071716D-777C-4A78-A929-D1E17CAC0081}"/>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542527" y="42966822"/>
          <a:ext cx="38100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73615</xdr:colOff>
      <xdr:row>17</xdr:row>
      <xdr:rowOff>1062588</xdr:rowOff>
    </xdr:from>
    <xdr:to>
      <xdr:col>9</xdr:col>
      <xdr:colOff>475326</xdr:colOff>
      <xdr:row>17</xdr:row>
      <xdr:rowOff>1464369</xdr:rowOff>
    </xdr:to>
    <xdr:pic>
      <xdr:nvPicPr>
        <xdr:cNvPr id="155" name="Picture 154">
          <a:extLst>
            <a:ext uri="{FF2B5EF4-FFF2-40B4-BE49-F238E27FC236}">
              <a16:creationId xmlns:a16="http://schemas.microsoft.com/office/drawing/2014/main" id="{E7B2CCC7-BEAD-43BC-B670-AE1CA4362585}"/>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101015" y="43417088"/>
          <a:ext cx="401711" cy="401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528215</xdr:colOff>
      <xdr:row>17</xdr:row>
      <xdr:rowOff>1057060</xdr:rowOff>
    </xdr:from>
    <xdr:to>
      <xdr:col>9</xdr:col>
      <xdr:colOff>933701</xdr:colOff>
      <xdr:row>17</xdr:row>
      <xdr:rowOff>1454077</xdr:rowOff>
    </xdr:to>
    <xdr:pic>
      <xdr:nvPicPr>
        <xdr:cNvPr id="156" name="Picture 26">
          <a:extLst>
            <a:ext uri="{FF2B5EF4-FFF2-40B4-BE49-F238E27FC236}">
              <a16:creationId xmlns:a16="http://schemas.microsoft.com/office/drawing/2014/main" id="{1C75D836-3F64-43BB-8B3B-A3A97CA0972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555615" y="43411560"/>
          <a:ext cx="405486" cy="397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560549</xdr:colOff>
      <xdr:row>18</xdr:row>
      <xdr:rowOff>1395518</xdr:rowOff>
    </xdr:from>
    <xdr:to>
      <xdr:col>9</xdr:col>
      <xdr:colOff>941549</xdr:colOff>
      <xdr:row>18</xdr:row>
      <xdr:rowOff>1765549</xdr:rowOff>
    </xdr:to>
    <xdr:pic>
      <xdr:nvPicPr>
        <xdr:cNvPr id="157" name="Picture 156">
          <a:extLst>
            <a:ext uri="{FF2B5EF4-FFF2-40B4-BE49-F238E27FC236}">
              <a16:creationId xmlns:a16="http://schemas.microsoft.com/office/drawing/2014/main" id="{62CF24EF-D77E-42A9-B444-56DE48D5B15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587949" y="47109168"/>
          <a:ext cx="381000" cy="37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98255</xdr:colOff>
      <xdr:row>18</xdr:row>
      <xdr:rowOff>77755</xdr:rowOff>
    </xdr:from>
    <xdr:to>
      <xdr:col>9</xdr:col>
      <xdr:colOff>495130</xdr:colOff>
      <xdr:row>18</xdr:row>
      <xdr:rowOff>459812</xdr:rowOff>
    </xdr:to>
    <xdr:pic>
      <xdr:nvPicPr>
        <xdr:cNvPr id="159" name="Picture 158">
          <a:extLst>
            <a:ext uri="{FF2B5EF4-FFF2-40B4-BE49-F238E27FC236}">
              <a16:creationId xmlns:a16="http://schemas.microsoft.com/office/drawing/2014/main" id="{81F215FB-E8D2-42A2-8054-21F045EE73F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6125655" y="45791405"/>
          <a:ext cx="396875" cy="38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72271</xdr:colOff>
      <xdr:row>18</xdr:row>
      <xdr:rowOff>495688</xdr:rowOff>
    </xdr:from>
    <xdr:to>
      <xdr:col>9</xdr:col>
      <xdr:colOff>453271</xdr:colOff>
      <xdr:row>18</xdr:row>
      <xdr:rowOff>896111</xdr:rowOff>
    </xdr:to>
    <xdr:pic>
      <xdr:nvPicPr>
        <xdr:cNvPr id="160" name="Picture 6">
          <a:extLst>
            <a:ext uri="{FF2B5EF4-FFF2-40B4-BE49-F238E27FC236}">
              <a16:creationId xmlns:a16="http://schemas.microsoft.com/office/drawing/2014/main" id="{9E1B8BA3-E8E7-40F0-B4A9-14EC9FAE750B}"/>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099671" y="46209338"/>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531487</xdr:colOff>
      <xdr:row>18</xdr:row>
      <xdr:rowOff>512146</xdr:rowOff>
    </xdr:from>
    <xdr:to>
      <xdr:col>9</xdr:col>
      <xdr:colOff>933198</xdr:colOff>
      <xdr:row>18</xdr:row>
      <xdr:rowOff>923452</xdr:rowOff>
    </xdr:to>
    <xdr:pic>
      <xdr:nvPicPr>
        <xdr:cNvPr id="161" name="Picture 160">
          <a:extLst>
            <a:ext uri="{FF2B5EF4-FFF2-40B4-BE49-F238E27FC236}">
              <a16:creationId xmlns:a16="http://schemas.microsoft.com/office/drawing/2014/main" id="{D8F616A2-CD2D-493A-A005-D534BD7145D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558887" y="46225796"/>
          <a:ext cx="401711" cy="41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107974</xdr:colOff>
      <xdr:row>18</xdr:row>
      <xdr:rowOff>934076</xdr:rowOff>
    </xdr:from>
    <xdr:to>
      <xdr:col>9</xdr:col>
      <xdr:colOff>503935</xdr:colOff>
      <xdr:row>18</xdr:row>
      <xdr:rowOff>1331093</xdr:rowOff>
    </xdr:to>
    <xdr:pic>
      <xdr:nvPicPr>
        <xdr:cNvPr id="162" name="Picture 26">
          <a:extLst>
            <a:ext uri="{FF2B5EF4-FFF2-40B4-BE49-F238E27FC236}">
              <a16:creationId xmlns:a16="http://schemas.microsoft.com/office/drawing/2014/main" id="{944B7756-7D9A-4947-8189-FCFBB500EE9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35374" y="46647726"/>
          <a:ext cx="395961" cy="397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126352</xdr:colOff>
      <xdr:row>18</xdr:row>
      <xdr:rowOff>1380153</xdr:rowOff>
    </xdr:from>
    <xdr:to>
      <xdr:col>9</xdr:col>
      <xdr:colOff>486880</xdr:colOff>
      <xdr:row>18</xdr:row>
      <xdr:rowOff>1777417</xdr:rowOff>
    </xdr:to>
    <xdr:pic>
      <xdr:nvPicPr>
        <xdr:cNvPr id="163" name="Picture 27">
          <a:extLst>
            <a:ext uri="{FF2B5EF4-FFF2-40B4-BE49-F238E27FC236}">
              <a16:creationId xmlns:a16="http://schemas.microsoft.com/office/drawing/2014/main" id="{0A4F2F8D-CE99-4C46-887A-1B2A10C7F2E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153752" y="47093803"/>
          <a:ext cx="360528" cy="397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573444</xdr:colOff>
      <xdr:row>18</xdr:row>
      <xdr:rowOff>952500</xdr:rowOff>
    </xdr:from>
    <xdr:to>
      <xdr:col>9</xdr:col>
      <xdr:colOff>964666</xdr:colOff>
      <xdr:row>18</xdr:row>
      <xdr:rowOff>1372023</xdr:rowOff>
    </xdr:to>
    <xdr:pic>
      <xdr:nvPicPr>
        <xdr:cNvPr id="164" name="Picture 25">
          <a:extLst>
            <a:ext uri="{FF2B5EF4-FFF2-40B4-BE49-F238E27FC236}">
              <a16:creationId xmlns:a16="http://schemas.microsoft.com/office/drawing/2014/main" id="{BD6F723C-903A-499F-974A-8D7FA25816D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6600844" y="46666150"/>
          <a:ext cx="391222" cy="419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106913</xdr:colOff>
      <xdr:row>19</xdr:row>
      <xdr:rowOff>1550836</xdr:rowOff>
    </xdr:from>
    <xdr:to>
      <xdr:col>9</xdr:col>
      <xdr:colOff>487913</xdr:colOff>
      <xdr:row>19</xdr:row>
      <xdr:rowOff>1927217</xdr:rowOff>
    </xdr:to>
    <xdr:pic>
      <xdr:nvPicPr>
        <xdr:cNvPr id="165" name="Picture 164">
          <a:extLst>
            <a:ext uri="{FF2B5EF4-FFF2-40B4-BE49-F238E27FC236}">
              <a16:creationId xmlns:a16="http://schemas.microsoft.com/office/drawing/2014/main" id="{269E7B37-55B9-4F15-8A58-10446CCCC05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134313" y="50858586"/>
          <a:ext cx="381000" cy="376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525907</xdr:colOff>
      <xdr:row>19</xdr:row>
      <xdr:rowOff>165230</xdr:rowOff>
    </xdr:from>
    <xdr:to>
      <xdr:col>9</xdr:col>
      <xdr:colOff>923311</xdr:colOff>
      <xdr:row>19</xdr:row>
      <xdr:rowOff>553637</xdr:rowOff>
    </xdr:to>
    <xdr:pic>
      <xdr:nvPicPr>
        <xdr:cNvPr id="166" name="Picture 165">
          <a:extLst>
            <a:ext uri="{FF2B5EF4-FFF2-40B4-BE49-F238E27FC236}">
              <a16:creationId xmlns:a16="http://schemas.microsoft.com/office/drawing/2014/main" id="{13DD0ACD-C33B-4FFE-BEB2-67E6E727B2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553307" y="49472980"/>
          <a:ext cx="397404" cy="38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88536</xdr:colOff>
      <xdr:row>19</xdr:row>
      <xdr:rowOff>612323</xdr:rowOff>
    </xdr:from>
    <xdr:to>
      <xdr:col>9</xdr:col>
      <xdr:colOff>461674</xdr:colOff>
      <xdr:row>19</xdr:row>
      <xdr:rowOff>1020453</xdr:rowOff>
    </xdr:to>
    <xdr:pic>
      <xdr:nvPicPr>
        <xdr:cNvPr id="167" name="Picture 166">
          <a:extLst>
            <a:ext uri="{FF2B5EF4-FFF2-40B4-BE49-F238E27FC236}">
              <a16:creationId xmlns:a16="http://schemas.microsoft.com/office/drawing/2014/main" id="{65ECD5A2-239F-43CB-B485-2CF3DB82A40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115936" y="49920073"/>
          <a:ext cx="373138" cy="408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88536</xdr:colOff>
      <xdr:row>19</xdr:row>
      <xdr:rowOff>171581</xdr:rowOff>
    </xdr:from>
    <xdr:to>
      <xdr:col>9</xdr:col>
      <xdr:colOff>485411</xdr:colOff>
      <xdr:row>19</xdr:row>
      <xdr:rowOff>553638</xdr:rowOff>
    </xdr:to>
    <xdr:pic>
      <xdr:nvPicPr>
        <xdr:cNvPr id="168" name="Picture 167">
          <a:extLst>
            <a:ext uri="{FF2B5EF4-FFF2-40B4-BE49-F238E27FC236}">
              <a16:creationId xmlns:a16="http://schemas.microsoft.com/office/drawing/2014/main" id="{24E10E71-DE6A-4544-B2B9-39D4D74E2A73}"/>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6115936" y="49479331"/>
          <a:ext cx="396875" cy="38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525908</xdr:colOff>
      <xdr:row>19</xdr:row>
      <xdr:rowOff>631761</xdr:rowOff>
    </xdr:from>
    <xdr:to>
      <xdr:col>9</xdr:col>
      <xdr:colOff>906908</xdr:colOff>
      <xdr:row>19</xdr:row>
      <xdr:rowOff>1048059</xdr:rowOff>
    </xdr:to>
    <xdr:pic>
      <xdr:nvPicPr>
        <xdr:cNvPr id="169" name="Picture 6">
          <a:extLst>
            <a:ext uri="{FF2B5EF4-FFF2-40B4-BE49-F238E27FC236}">
              <a16:creationId xmlns:a16="http://schemas.microsoft.com/office/drawing/2014/main" id="{24F72FAB-5571-4243-B687-9507FEB6BBFA}"/>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553308" y="49939511"/>
          <a:ext cx="381000" cy="416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107973</xdr:colOff>
      <xdr:row>19</xdr:row>
      <xdr:rowOff>1086024</xdr:rowOff>
    </xdr:from>
    <xdr:to>
      <xdr:col>9</xdr:col>
      <xdr:colOff>503934</xdr:colOff>
      <xdr:row>19</xdr:row>
      <xdr:rowOff>1476691</xdr:rowOff>
    </xdr:to>
    <xdr:pic>
      <xdr:nvPicPr>
        <xdr:cNvPr id="170" name="Picture 26">
          <a:extLst>
            <a:ext uri="{FF2B5EF4-FFF2-40B4-BE49-F238E27FC236}">
              <a16:creationId xmlns:a16="http://schemas.microsoft.com/office/drawing/2014/main" id="{E55FF4F3-1000-4EA7-B875-AA3A2BFC30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35373" y="50393774"/>
          <a:ext cx="395961" cy="390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541111</xdr:colOff>
      <xdr:row>19</xdr:row>
      <xdr:rowOff>1091746</xdr:rowOff>
    </xdr:from>
    <xdr:to>
      <xdr:col>9</xdr:col>
      <xdr:colOff>901639</xdr:colOff>
      <xdr:row>19</xdr:row>
      <xdr:rowOff>1485835</xdr:rowOff>
    </xdr:to>
    <xdr:pic>
      <xdr:nvPicPr>
        <xdr:cNvPr id="171" name="Picture 27">
          <a:extLst>
            <a:ext uri="{FF2B5EF4-FFF2-40B4-BE49-F238E27FC236}">
              <a16:creationId xmlns:a16="http://schemas.microsoft.com/office/drawing/2014/main" id="{843EC30E-F790-47A7-BFA8-98F3248E805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568511" y="50399496"/>
          <a:ext cx="360528" cy="394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554005</xdr:colOff>
      <xdr:row>19</xdr:row>
      <xdr:rowOff>1535663</xdr:rowOff>
    </xdr:from>
    <xdr:to>
      <xdr:col>9</xdr:col>
      <xdr:colOff>915955</xdr:colOff>
      <xdr:row>19</xdr:row>
      <xdr:rowOff>1932911</xdr:rowOff>
    </xdr:to>
    <xdr:pic>
      <xdr:nvPicPr>
        <xdr:cNvPr id="172" name="Picture 31">
          <a:extLst>
            <a:ext uri="{FF2B5EF4-FFF2-40B4-BE49-F238E27FC236}">
              <a16:creationId xmlns:a16="http://schemas.microsoft.com/office/drawing/2014/main" id="{2AE9490C-2B66-4345-A2EA-120BFA83D6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81405" y="50843413"/>
          <a:ext cx="36195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82764</xdr:colOff>
      <xdr:row>20</xdr:row>
      <xdr:rowOff>136072</xdr:rowOff>
    </xdr:from>
    <xdr:to>
      <xdr:col>9</xdr:col>
      <xdr:colOff>489164</xdr:colOff>
      <xdr:row>20</xdr:row>
      <xdr:rowOff>518129</xdr:rowOff>
    </xdr:to>
    <xdr:pic>
      <xdr:nvPicPr>
        <xdr:cNvPr id="174" name="Picture 173">
          <a:extLst>
            <a:ext uri="{FF2B5EF4-FFF2-40B4-BE49-F238E27FC236}">
              <a16:creationId xmlns:a16="http://schemas.microsoft.com/office/drawing/2014/main" id="{7DF6C7BD-5F3C-481A-914F-52A22D8BB531}"/>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6287964" y="47998139"/>
          <a:ext cx="406400" cy="38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94018</xdr:colOff>
      <xdr:row>20</xdr:row>
      <xdr:rowOff>599427</xdr:rowOff>
    </xdr:from>
    <xdr:to>
      <xdr:col>9</xdr:col>
      <xdr:colOff>475018</xdr:colOff>
      <xdr:row>20</xdr:row>
      <xdr:rowOff>1009375</xdr:rowOff>
    </xdr:to>
    <xdr:pic>
      <xdr:nvPicPr>
        <xdr:cNvPr id="175" name="Picture 6">
          <a:extLst>
            <a:ext uri="{FF2B5EF4-FFF2-40B4-BE49-F238E27FC236}">
              <a16:creationId xmlns:a16="http://schemas.microsoft.com/office/drawing/2014/main" id="{DDCADB2D-8BE1-43AF-9C72-8BA6B79AE7B5}"/>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121418" y="53475877"/>
          <a:ext cx="381000" cy="40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566229</xdr:colOff>
      <xdr:row>20</xdr:row>
      <xdr:rowOff>622041</xdr:rowOff>
    </xdr:from>
    <xdr:to>
      <xdr:col>9</xdr:col>
      <xdr:colOff>958416</xdr:colOff>
      <xdr:row>20</xdr:row>
      <xdr:rowOff>1021560</xdr:rowOff>
    </xdr:to>
    <xdr:pic>
      <xdr:nvPicPr>
        <xdr:cNvPr id="176" name="Picture 28">
          <a:extLst>
            <a:ext uri="{FF2B5EF4-FFF2-40B4-BE49-F238E27FC236}">
              <a16:creationId xmlns:a16="http://schemas.microsoft.com/office/drawing/2014/main" id="{FC71BB73-D8CF-41A9-9DE5-8B6F31BC9E5D}"/>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6771429" y="48484108"/>
          <a:ext cx="392187" cy="3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96132</xdr:colOff>
      <xdr:row>21</xdr:row>
      <xdr:rowOff>543194</xdr:rowOff>
    </xdr:from>
    <xdr:to>
      <xdr:col>9</xdr:col>
      <xdr:colOff>477132</xdr:colOff>
      <xdr:row>21</xdr:row>
      <xdr:rowOff>919575</xdr:rowOff>
    </xdr:to>
    <xdr:pic>
      <xdr:nvPicPr>
        <xdr:cNvPr id="177" name="Picture 176">
          <a:extLst>
            <a:ext uri="{FF2B5EF4-FFF2-40B4-BE49-F238E27FC236}">
              <a16:creationId xmlns:a16="http://schemas.microsoft.com/office/drawing/2014/main" id="{6533883B-41A0-4F0F-914A-A5079DFC108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123532" y="56486694"/>
          <a:ext cx="381000" cy="376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88726</xdr:colOff>
      <xdr:row>21</xdr:row>
      <xdr:rowOff>55812</xdr:rowOff>
    </xdr:from>
    <xdr:to>
      <xdr:col>9</xdr:col>
      <xdr:colOff>492480</xdr:colOff>
      <xdr:row>21</xdr:row>
      <xdr:rowOff>444219</xdr:rowOff>
    </xdr:to>
    <xdr:pic>
      <xdr:nvPicPr>
        <xdr:cNvPr id="178" name="Picture 177">
          <a:extLst>
            <a:ext uri="{FF2B5EF4-FFF2-40B4-BE49-F238E27FC236}">
              <a16:creationId xmlns:a16="http://schemas.microsoft.com/office/drawing/2014/main" id="{A8BF72C9-D25C-4C4B-B6D6-E79F0F8F9AB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293926" y="50813479"/>
          <a:ext cx="403754" cy="38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472803</xdr:colOff>
      <xdr:row>22</xdr:row>
      <xdr:rowOff>27092</xdr:rowOff>
    </xdr:from>
    <xdr:to>
      <xdr:col>9</xdr:col>
      <xdr:colOff>845941</xdr:colOff>
      <xdr:row>22</xdr:row>
      <xdr:rowOff>435222</xdr:rowOff>
    </xdr:to>
    <xdr:pic>
      <xdr:nvPicPr>
        <xdr:cNvPr id="2" name="Picture 1">
          <a:extLst>
            <a:ext uri="{FF2B5EF4-FFF2-40B4-BE49-F238E27FC236}">
              <a16:creationId xmlns:a16="http://schemas.microsoft.com/office/drawing/2014/main" id="{747961C5-9A02-44F1-86D2-7748D340C4E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678003" y="52664359"/>
          <a:ext cx="373138" cy="408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465466</xdr:colOff>
      <xdr:row>22</xdr:row>
      <xdr:rowOff>502541</xdr:rowOff>
    </xdr:from>
    <xdr:to>
      <xdr:col>9</xdr:col>
      <xdr:colOff>827416</xdr:colOff>
      <xdr:row>22</xdr:row>
      <xdr:rowOff>899789</xdr:rowOff>
    </xdr:to>
    <xdr:pic>
      <xdr:nvPicPr>
        <xdr:cNvPr id="3" name="Picture 31">
          <a:extLst>
            <a:ext uri="{FF2B5EF4-FFF2-40B4-BE49-F238E27FC236}">
              <a16:creationId xmlns:a16="http://schemas.microsoft.com/office/drawing/2014/main" id="{B33993BB-A792-44BF-8104-3CEC4D34C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70666" y="53139808"/>
          <a:ext cx="36195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45877</xdr:colOff>
      <xdr:row>22</xdr:row>
      <xdr:rowOff>34289</xdr:rowOff>
    </xdr:from>
    <xdr:to>
      <xdr:col>9</xdr:col>
      <xdr:colOff>452277</xdr:colOff>
      <xdr:row>22</xdr:row>
      <xdr:rowOff>416346</xdr:rowOff>
    </xdr:to>
    <xdr:pic>
      <xdr:nvPicPr>
        <xdr:cNvPr id="4" name="Picture 3">
          <a:extLst>
            <a:ext uri="{FF2B5EF4-FFF2-40B4-BE49-F238E27FC236}">
              <a16:creationId xmlns:a16="http://schemas.microsoft.com/office/drawing/2014/main" id="{8EBA5BB8-559F-40BC-B740-9C095752864C}"/>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6251077" y="52671556"/>
          <a:ext cx="406400" cy="38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49108</xdr:colOff>
      <xdr:row>22</xdr:row>
      <xdr:rowOff>981894</xdr:rowOff>
    </xdr:from>
    <xdr:to>
      <xdr:col>9</xdr:col>
      <xdr:colOff>440330</xdr:colOff>
      <xdr:row>22</xdr:row>
      <xdr:rowOff>1401417</xdr:rowOff>
    </xdr:to>
    <xdr:pic>
      <xdr:nvPicPr>
        <xdr:cNvPr id="5" name="Picture 25">
          <a:extLst>
            <a:ext uri="{FF2B5EF4-FFF2-40B4-BE49-F238E27FC236}">
              <a16:creationId xmlns:a16="http://schemas.microsoft.com/office/drawing/2014/main" id="{3730C7DE-9F87-4120-8367-2B5D0DF43CD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6254308" y="53619161"/>
          <a:ext cx="391222" cy="419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43910</xdr:colOff>
      <xdr:row>22</xdr:row>
      <xdr:rowOff>489858</xdr:rowOff>
    </xdr:from>
    <xdr:to>
      <xdr:col>9</xdr:col>
      <xdr:colOff>424910</xdr:colOff>
      <xdr:row>22</xdr:row>
      <xdr:rowOff>899806</xdr:rowOff>
    </xdr:to>
    <xdr:pic>
      <xdr:nvPicPr>
        <xdr:cNvPr id="6" name="Picture 6">
          <a:extLst>
            <a:ext uri="{FF2B5EF4-FFF2-40B4-BE49-F238E27FC236}">
              <a16:creationId xmlns:a16="http://schemas.microsoft.com/office/drawing/2014/main" id="{838696C9-13E2-41D9-A2A9-25CD7582E251}"/>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249110" y="53127125"/>
          <a:ext cx="381000" cy="40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561339</xdr:colOff>
      <xdr:row>20</xdr:row>
      <xdr:rowOff>99060</xdr:rowOff>
    </xdr:from>
    <xdr:to>
      <xdr:col>9</xdr:col>
      <xdr:colOff>934477</xdr:colOff>
      <xdr:row>20</xdr:row>
      <xdr:rowOff>507190</xdr:rowOff>
    </xdr:to>
    <xdr:pic>
      <xdr:nvPicPr>
        <xdr:cNvPr id="7" name="Picture 6">
          <a:extLst>
            <a:ext uri="{FF2B5EF4-FFF2-40B4-BE49-F238E27FC236}">
              <a16:creationId xmlns:a16="http://schemas.microsoft.com/office/drawing/2014/main" id="{967D339F-C86D-4B62-BA32-2CAD5D8DD4D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766539" y="47961127"/>
          <a:ext cx="373138" cy="408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556260</xdr:colOff>
      <xdr:row>21</xdr:row>
      <xdr:rowOff>60960</xdr:rowOff>
    </xdr:from>
    <xdr:to>
      <xdr:col>9</xdr:col>
      <xdr:colOff>929398</xdr:colOff>
      <xdr:row>21</xdr:row>
      <xdr:rowOff>469090</xdr:rowOff>
    </xdr:to>
    <xdr:pic>
      <xdr:nvPicPr>
        <xdr:cNvPr id="8" name="Picture 7">
          <a:extLst>
            <a:ext uri="{FF2B5EF4-FFF2-40B4-BE49-F238E27FC236}">
              <a16:creationId xmlns:a16="http://schemas.microsoft.com/office/drawing/2014/main" id="{EBA81E90-56C8-4ED1-B155-B318FDB28E5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482060" y="53004720"/>
          <a:ext cx="373138" cy="408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556260</xdr:colOff>
      <xdr:row>18</xdr:row>
      <xdr:rowOff>68580</xdr:rowOff>
    </xdr:from>
    <xdr:to>
      <xdr:col>9</xdr:col>
      <xdr:colOff>929398</xdr:colOff>
      <xdr:row>18</xdr:row>
      <xdr:rowOff>476710</xdr:rowOff>
    </xdr:to>
    <xdr:pic>
      <xdr:nvPicPr>
        <xdr:cNvPr id="9" name="Picture 8">
          <a:extLst>
            <a:ext uri="{FF2B5EF4-FFF2-40B4-BE49-F238E27FC236}">
              <a16:creationId xmlns:a16="http://schemas.microsoft.com/office/drawing/2014/main" id="{175177C1-7D5E-45A0-A8F0-4961CA2B170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482060" y="43312080"/>
          <a:ext cx="373138" cy="408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518160</xdr:colOff>
      <xdr:row>16</xdr:row>
      <xdr:rowOff>68580</xdr:rowOff>
    </xdr:from>
    <xdr:to>
      <xdr:col>9</xdr:col>
      <xdr:colOff>915564</xdr:colOff>
      <xdr:row>16</xdr:row>
      <xdr:rowOff>460162</xdr:rowOff>
    </xdr:to>
    <xdr:pic>
      <xdr:nvPicPr>
        <xdr:cNvPr id="10" name="Picture 9">
          <a:extLst>
            <a:ext uri="{FF2B5EF4-FFF2-40B4-BE49-F238E27FC236}">
              <a16:creationId xmlns:a16="http://schemas.microsoft.com/office/drawing/2014/main" id="{FF98956F-F202-4BD1-B9FE-AA305491828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443960" y="35638740"/>
          <a:ext cx="397404"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510540</xdr:colOff>
      <xdr:row>17</xdr:row>
      <xdr:rowOff>137160</xdr:rowOff>
    </xdr:from>
    <xdr:to>
      <xdr:col>9</xdr:col>
      <xdr:colOff>907944</xdr:colOff>
      <xdr:row>17</xdr:row>
      <xdr:rowOff>528742</xdr:rowOff>
    </xdr:to>
    <xdr:pic>
      <xdr:nvPicPr>
        <xdr:cNvPr id="11" name="Picture 10">
          <a:extLst>
            <a:ext uri="{FF2B5EF4-FFF2-40B4-BE49-F238E27FC236}">
              <a16:creationId xmlns:a16="http://schemas.microsoft.com/office/drawing/2014/main" id="{DB945DED-9CA7-4633-B0BB-4964C4A10A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436340" y="40050720"/>
          <a:ext cx="397404"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472440</xdr:colOff>
      <xdr:row>9</xdr:row>
      <xdr:rowOff>53340</xdr:rowOff>
    </xdr:from>
    <xdr:to>
      <xdr:col>9</xdr:col>
      <xdr:colOff>874151</xdr:colOff>
      <xdr:row>9</xdr:row>
      <xdr:rowOff>464646</xdr:rowOff>
    </xdr:to>
    <xdr:pic>
      <xdr:nvPicPr>
        <xdr:cNvPr id="12" name="Picture 11">
          <a:extLst>
            <a:ext uri="{FF2B5EF4-FFF2-40B4-BE49-F238E27FC236}">
              <a16:creationId xmlns:a16="http://schemas.microsoft.com/office/drawing/2014/main" id="{83DFD80E-E4B0-4655-92CB-0903314055CE}"/>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398240" y="15293340"/>
          <a:ext cx="401711" cy="41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518160</xdr:colOff>
      <xdr:row>7</xdr:row>
      <xdr:rowOff>91440</xdr:rowOff>
    </xdr:from>
    <xdr:to>
      <xdr:col>9</xdr:col>
      <xdr:colOff>919871</xdr:colOff>
      <xdr:row>7</xdr:row>
      <xdr:rowOff>502746</xdr:rowOff>
    </xdr:to>
    <xdr:pic>
      <xdr:nvPicPr>
        <xdr:cNvPr id="13" name="Picture 12">
          <a:extLst>
            <a:ext uri="{FF2B5EF4-FFF2-40B4-BE49-F238E27FC236}">
              <a16:creationId xmlns:a16="http://schemas.microsoft.com/office/drawing/2014/main" id="{2BD1D6A5-8290-407B-B839-7A1AC6DB607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443960" y="10843260"/>
          <a:ext cx="401711" cy="41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480060</xdr:colOff>
      <xdr:row>6</xdr:row>
      <xdr:rowOff>60960</xdr:rowOff>
    </xdr:from>
    <xdr:to>
      <xdr:col>9</xdr:col>
      <xdr:colOff>881771</xdr:colOff>
      <xdr:row>6</xdr:row>
      <xdr:rowOff>472266</xdr:rowOff>
    </xdr:to>
    <xdr:pic>
      <xdr:nvPicPr>
        <xdr:cNvPr id="14" name="Picture 13">
          <a:extLst>
            <a:ext uri="{FF2B5EF4-FFF2-40B4-BE49-F238E27FC236}">
              <a16:creationId xmlns:a16="http://schemas.microsoft.com/office/drawing/2014/main" id="{C8B43F0B-DD5B-4B9D-A723-4936978DAB97}"/>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6405860" y="7757160"/>
          <a:ext cx="401711" cy="41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53340</xdr:colOff>
      <xdr:row>5</xdr:row>
      <xdr:rowOff>106680</xdr:rowOff>
    </xdr:from>
    <xdr:to>
      <xdr:col>9</xdr:col>
      <xdr:colOff>455051</xdr:colOff>
      <xdr:row>5</xdr:row>
      <xdr:rowOff>517986</xdr:rowOff>
    </xdr:to>
    <xdr:pic>
      <xdr:nvPicPr>
        <xdr:cNvPr id="15" name="Picture 14">
          <a:extLst>
            <a:ext uri="{FF2B5EF4-FFF2-40B4-BE49-F238E27FC236}">
              <a16:creationId xmlns:a16="http://schemas.microsoft.com/office/drawing/2014/main" id="{4B86D422-523B-4310-80E8-4BFA1C380FC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5979140" y="4183380"/>
          <a:ext cx="401711" cy="41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502920</xdr:colOff>
      <xdr:row>5</xdr:row>
      <xdr:rowOff>99060</xdr:rowOff>
    </xdr:from>
    <xdr:to>
      <xdr:col>9</xdr:col>
      <xdr:colOff>893445</xdr:colOff>
      <xdr:row>5</xdr:row>
      <xdr:rowOff>502428</xdr:rowOff>
    </xdr:to>
    <xdr:pic>
      <xdr:nvPicPr>
        <xdr:cNvPr id="16" name="Picture 29">
          <a:extLst>
            <a:ext uri="{FF2B5EF4-FFF2-40B4-BE49-F238E27FC236}">
              <a16:creationId xmlns:a16="http://schemas.microsoft.com/office/drawing/2014/main" id="{44BE92AF-C47D-4B1B-A2C8-85C3C2627A1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428720" y="4175760"/>
          <a:ext cx="390525" cy="403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46858</xdr:colOff>
      <xdr:row>5</xdr:row>
      <xdr:rowOff>51237</xdr:rowOff>
    </xdr:from>
    <xdr:to>
      <xdr:col>10</xdr:col>
      <xdr:colOff>434208</xdr:colOff>
      <xdr:row>5</xdr:row>
      <xdr:rowOff>442135</xdr:rowOff>
    </xdr:to>
    <xdr:pic>
      <xdr:nvPicPr>
        <xdr:cNvPr id="2" name="Picture 6">
          <a:extLst>
            <a:ext uri="{FF2B5EF4-FFF2-40B4-BE49-F238E27FC236}">
              <a16:creationId xmlns:a16="http://schemas.microsoft.com/office/drawing/2014/main" id="{56499192-F6C5-4289-AA35-AB6CF621D1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14283" y="1848287"/>
          <a:ext cx="38100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473403</xdr:colOff>
      <xdr:row>5</xdr:row>
      <xdr:rowOff>50442</xdr:rowOff>
    </xdr:from>
    <xdr:to>
      <xdr:col>10</xdr:col>
      <xdr:colOff>873453</xdr:colOff>
      <xdr:row>5</xdr:row>
      <xdr:rowOff>441340</xdr:rowOff>
    </xdr:to>
    <xdr:pic>
      <xdr:nvPicPr>
        <xdr:cNvPr id="3" name="Picture 27">
          <a:extLst>
            <a:ext uri="{FF2B5EF4-FFF2-40B4-BE49-F238E27FC236}">
              <a16:creationId xmlns:a16="http://schemas.microsoft.com/office/drawing/2014/main" id="{D549CFF0-C5EF-47FA-81E4-3AA5E04135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37653" y="1847492"/>
          <a:ext cx="40005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38100</xdr:colOff>
      <xdr:row>6</xdr:row>
      <xdr:rowOff>76201</xdr:rowOff>
    </xdr:from>
    <xdr:to>
      <xdr:col>10</xdr:col>
      <xdr:colOff>407276</xdr:colOff>
      <xdr:row>6</xdr:row>
      <xdr:rowOff>451339</xdr:rowOff>
    </xdr:to>
    <xdr:pic>
      <xdr:nvPicPr>
        <xdr:cNvPr id="4" name="Picture 1">
          <a:extLst>
            <a:ext uri="{FF2B5EF4-FFF2-40B4-BE49-F238E27FC236}">
              <a16:creationId xmlns:a16="http://schemas.microsoft.com/office/drawing/2014/main" id="{087021CB-A600-40BF-B61C-6425651DB61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802350" y="4410076"/>
          <a:ext cx="372351" cy="371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41169</xdr:colOff>
      <xdr:row>6</xdr:row>
      <xdr:rowOff>507345</xdr:rowOff>
    </xdr:from>
    <xdr:to>
      <xdr:col>10</xdr:col>
      <xdr:colOff>407708</xdr:colOff>
      <xdr:row>6</xdr:row>
      <xdr:rowOff>904593</xdr:rowOff>
    </xdr:to>
    <xdr:pic>
      <xdr:nvPicPr>
        <xdr:cNvPr id="6" name="Picture 12">
          <a:extLst>
            <a:ext uri="{FF2B5EF4-FFF2-40B4-BE49-F238E27FC236}">
              <a16:creationId xmlns:a16="http://schemas.microsoft.com/office/drawing/2014/main" id="{B80468BF-AA2A-4810-9315-2A0B1DDA0E5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805419" y="4838045"/>
          <a:ext cx="369714" cy="403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477104</xdr:colOff>
      <xdr:row>6</xdr:row>
      <xdr:rowOff>505077</xdr:rowOff>
    </xdr:from>
    <xdr:to>
      <xdr:col>10</xdr:col>
      <xdr:colOff>858104</xdr:colOff>
      <xdr:row>6</xdr:row>
      <xdr:rowOff>905500</xdr:rowOff>
    </xdr:to>
    <xdr:pic>
      <xdr:nvPicPr>
        <xdr:cNvPr id="7" name="Picture 26">
          <a:extLst>
            <a:ext uri="{FF2B5EF4-FFF2-40B4-BE49-F238E27FC236}">
              <a16:creationId xmlns:a16="http://schemas.microsoft.com/office/drawing/2014/main" id="{0CAA6F27-4C47-4132-9240-7988E4218E7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9241354" y="4835777"/>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35269</xdr:colOff>
      <xdr:row>6</xdr:row>
      <xdr:rowOff>938366</xdr:rowOff>
    </xdr:from>
    <xdr:to>
      <xdr:col>10</xdr:col>
      <xdr:colOff>411656</xdr:colOff>
      <xdr:row>6</xdr:row>
      <xdr:rowOff>1333626</xdr:rowOff>
    </xdr:to>
    <xdr:pic>
      <xdr:nvPicPr>
        <xdr:cNvPr id="8" name="Picture 29">
          <a:extLst>
            <a:ext uri="{FF2B5EF4-FFF2-40B4-BE49-F238E27FC236}">
              <a16:creationId xmlns:a16="http://schemas.microsoft.com/office/drawing/2014/main" id="{2BE9399E-F442-4150-BB07-02CC5BE5F32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799519" y="5275416"/>
          <a:ext cx="373212" cy="373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31787</xdr:colOff>
      <xdr:row>7</xdr:row>
      <xdr:rowOff>472407</xdr:rowOff>
    </xdr:from>
    <xdr:to>
      <xdr:col>10</xdr:col>
      <xdr:colOff>404228</xdr:colOff>
      <xdr:row>7</xdr:row>
      <xdr:rowOff>885530</xdr:rowOff>
    </xdr:to>
    <xdr:pic>
      <xdr:nvPicPr>
        <xdr:cNvPr id="11" name="Picture 12">
          <a:extLst>
            <a:ext uri="{FF2B5EF4-FFF2-40B4-BE49-F238E27FC236}">
              <a16:creationId xmlns:a16="http://schemas.microsoft.com/office/drawing/2014/main" id="{AB4661D3-6772-48E7-81A3-3EF0925D753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792862" y="6117557"/>
          <a:ext cx="378791" cy="419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433293</xdr:colOff>
      <xdr:row>7</xdr:row>
      <xdr:rowOff>478374</xdr:rowOff>
    </xdr:from>
    <xdr:to>
      <xdr:col>10</xdr:col>
      <xdr:colOff>820643</xdr:colOff>
      <xdr:row>7</xdr:row>
      <xdr:rowOff>872447</xdr:rowOff>
    </xdr:to>
    <xdr:pic>
      <xdr:nvPicPr>
        <xdr:cNvPr id="12" name="Picture 29">
          <a:extLst>
            <a:ext uri="{FF2B5EF4-FFF2-40B4-BE49-F238E27FC236}">
              <a16:creationId xmlns:a16="http://schemas.microsoft.com/office/drawing/2014/main" id="{C4882062-B5B6-4115-A721-F6553CE01F8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194368" y="6126699"/>
          <a:ext cx="390525"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441460</xdr:colOff>
      <xdr:row>7</xdr:row>
      <xdr:rowOff>933985</xdr:rowOff>
    </xdr:from>
    <xdr:to>
      <xdr:col>10</xdr:col>
      <xdr:colOff>809760</xdr:colOff>
      <xdr:row>7</xdr:row>
      <xdr:rowOff>1331233</xdr:rowOff>
    </xdr:to>
    <xdr:pic>
      <xdr:nvPicPr>
        <xdr:cNvPr id="13" name="Picture 31">
          <a:extLst>
            <a:ext uri="{FF2B5EF4-FFF2-40B4-BE49-F238E27FC236}">
              <a16:creationId xmlns:a16="http://schemas.microsoft.com/office/drawing/2014/main" id="{5EE5A309-9431-4901-9D48-D99D1D38CA3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9208885" y="6582310"/>
          <a:ext cx="36195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105389</xdr:colOff>
      <xdr:row>8</xdr:row>
      <xdr:rowOff>64408</xdr:rowOff>
    </xdr:from>
    <xdr:to>
      <xdr:col>10</xdr:col>
      <xdr:colOff>483214</xdr:colOff>
      <xdr:row>8</xdr:row>
      <xdr:rowOff>455306</xdr:rowOff>
    </xdr:to>
    <xdr:pic>
      <xdr:nvPicPr>
        <xdr:cNvPr id="15" name="Picture 6">
          <a:extLst>
            <a:ext uri="{FF2B5EF4-FFF2-40B4-BE49-F238E27FC236}">
              <a16:creationId xmlns:a16="http://schemas.microsoft.com/office/drawing/2014/main" id="{D6441572-FFAD-4686-901F-A574DF04523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866464" y="7468508"/>
          <a:ext cx="384175" cy="387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101600</xdr:colOff>
      <xdr:row>8</xdr:row>
      <xdr:rowOff>503465</xdr:rowOff>
    </xdr:from>
    <xdr:to>
      <xdr:col>10</xdr:col>
      <xdr:colOff>492125</xdr:colOff>
      <xdr:row>8</xdr:row>
      <xdr:rowOff>907063</xdr:rowOff>
    </xdr:to>
    <xdr:pic>
      <xdr:nvPicPr>
        <xdr:cNvPr id="16" name="Picture 29">
          <a:extLst>
            <a:ext uri="{FF2B5EF4-FFF2-40B4-BE49-F238E27FC236}">
              <a16:creationId xmlns:a16="http://schemas.microsoft.com/office/drawing/2014/main" id="{797FCFDB-910D-4E92-87F8-018A573F8E5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869025" y="7907565"/>
          <a:ext cx="38735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78466</xdr:colOff>
      <xdr:row>9</xdr:row>
      <xdr:rowOff>67879</xdr:rowOff>
    </xdr:from>
    <xdr:to>
      <xdr:col>10</xdr:col>
      <xdr:colOff>455449</xdr:colOff>
      <xdr:row>9</xdr:row>
      <xdr:rowOff>464659</xdr:rowOff>
    </xdr:to>
    <xdr:pic>
      <xdr:nvPicPr>
        <xdr:cNvPr id="17" name="Picture 2">
          <a:extLst>
            <a:ext uri="{FF2B5EF4-FFF2-40B4-BE49-F238E27FC236}">
              <a16:creationId xmlns:a16="http://schemas.microsoft.com/office/drawing/2014/main" id="{060B41BD-FC3D-4712-A134-7400FB16EEA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8842716" y="8684829"/>
          <a:ext cx="376983"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83351</xdr:colOff>
      <xdr:row>9</xdr:row>
      <xdr:rowOff>494874</xdr:rowOff>
    </xdr:from>
    <xdr:to>
      <xdr:col>10</xdr:col>
      <xdr:colOff>467526</xdr:colOff>
      <xdr:row>9</xdr:row>
      <xdr:rowOff>885772</xdr:rowOff>
    </xdr:to>
    <xdr:pic>
      <xdr:nvPicPr>
        <xdr:cNvPr id="19" name="Picture 6">
          <a:extLst>
            <a:ext uri="{FF2B5EF4-FFF2-40B4-BE49-F238E27FC236}">
              <a16:creationId xmlns:a16="http://schemas.microsoft.com/office/drawing/2014/main" id="{B8EE655D-DA5F-44F1-B6DA-0A7C375ADB0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850776" y="9114999"/>
          <a:ext cx="377825"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504115</xdr:colOff>
      <xdr:row>9</xdr:row>
      <xdr:rowOff>489537</xdr:rowOff>
    </xdr:from>
    <xdr:to>
      <xdr:col>10</xdr:col>
      <xdr:colOff>891465</xdr:colOff>
      <xdr:row>9</xdr:row>
      <xdr:rowOff>880435</xdr:rowOff>
    </xdr:to>
    <xdr:pic>
      <xdr:nvPicPr>
        <xdr:cNvPr id="20" name="Picture 27">
          <a:extLst>
            <a:ext uri="{FF2B5EF4-FFF2-40B4-BE49-F238E27FC236}">
              <a16:creationId xmlns:a16="http://schemas.microsoft.com/office/drawing/2014/main" id="{3BB1C46A-CEFB-4F0E-92C2-386BEAC3D10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271540" y="9106487"/>
          <a:ext cx="38100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92262</xdr:colOff>
      <xdr:row>9</xdr:row>
      <xdr:rowOff>917388</xdr:rowOff>
    </xdr:from>
    <xdr:to>
      <xdr:col>10</xdr:col>
      <xdr:colOff>482787</xdr:colOff>
      <xdr:row>9</xdr:row>
      <xdr:rowOff>1314636</xdr:rowOff>
    </xdr:to>
    <xdr:pic>
      <xdr:nvPicPr>
        <xdr:cNvPr id="21" name="Picture 29">
          <a:extLst>
            <a:ext uri="{FF2B5EF4-FFF2-40B4-BE49-F238E27FC236}">
              <a16:creationId xmlns:a16="http://schemas.microsoft.com/office/drawing/2014/main" id="{1A479403-7472-4764-A8A9-5F873EFC7A12}"/>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8856512" y="9537513"/>
          <a:ext cx="393700"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116070</xdr:colOff>
      <xdr:row>10</xdr:row>
      <xdr:rowOff>962559</xdr:rowOff>
    </xdr:from>
    <xdr:to>
      <xdr:col>10</xdr:col>
      <xdr:colOff>493895</xdr:colOff>
      <xdr:row>10</xdr:row>
      <xdr:rowOff>1362982</xdr:rowOff>
    </xdr:to>
    <xdr:pic>
      <xdr:nvPicPr>
        <xdr:cNvPr id="22" name="Picture 31">
          <a:extLst>
            <a:ext uri="{FF2B5EF4-FFF2-40B4-BE49-F238E27FC236}">
              <a16:creationId xmlns:a16="http://schemas.microsoft.com/office/drawing/2014/main" id="{4E0FE8F6-7FCE-4105-9580-481BB181446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880320" y="10944759"/>
          <a:ext cx="377825"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31136</xdr:colOff>
      <xdr:row>11</xdr:row>
      <xdr:rowOff>0</xdr:rowOff>
    </xdr:from>
    <xdr:to>
      <xdr:col>10</xdr:col>
      <xdr:colOff>408961</xdr:colOff>
      <xdr:row>11</xdr:row>
      <xdr:rowOff>0</xdr:rowOff>
    </xdr:to>
    <xdr:pic>
      <xdr:nvPicPr>
        <xdr:cNvPr id="25" name="Picture 29">
          <a:extLst>
            <a:ext uri="{FF2B5EF4-FFF2-40B4-BE49-F238E27FC236}">
              <a16:creationId xmlns:a16="http://schemas.microsoft.com/office/drawing/2014/main" id="{369DF6F7-6681-4582-8336-630CB8590C1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792211" y="11468100"/>
          <a:ext cx="384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469739</xdr:colOff>
      <xdr:row>11</xdr:row>
      <xdr:rowOff>0</xdr:rowOff>
    </xdr:from>
    <xdr:to>
      <xdr:col>10</xdr:col>
      <xdr:colOff>849726</xdr:colOff>
      <xdr:row>11</xdr:row>
      <xdr:rowOff>0</xdr:rowOff>
    </xdr:to>
    <xdr:pic>
      <xdr:nvPicPr>
        <xdr:cNvPr id="26" name="Picture 30">
          <a:extLst>
            <a:ext uri="{FF2B5EF4-FFF2-40B4-BE49-F238E27FC236}">
              <a16:creationId xmlns:a16="http://schemas.microsoft.com/office/drawing/2014/main" id="{B09080E5-63A2-407D-A5EA-759826E80CA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230814" y="11468100"/>
          <a:ext cx="37998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71477</xdr:colOff>
      <xdr:row>11</xdr:row>
      <xdr:rowOff>529294</xdr:rowOff>
    </xdr:from>
    <xdr:to>
      <xdr:col>10</xdr:col>
      <xdr:colOff>462002</xdr:colOff>
      <xdr:row>11</xdr:row>
      <xdr:rowOff>926542</xdr:rowOff>
    </xdr:to>
    <xdr:pic>
      <xdr:nvPicPr>
        <xdr:cNvPr id="29" name="Picture 29">
          <a:extLst>
            <a:ext uri="{FF2B5EF4-FFF2-40B4-BE49-F238E27FC236}">
              <a16:creationId xmlns:a16="http://schemas.microsoft.com/office/drawing/2014/main" id="{14275EA3-0B69-4AC6-B2FC-CDF7433140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832552" y="11994219"/>
          <a:ext cx="396875" cy="39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101767</xdr:colOff>
      <xdr:row>10</xdr:row>
      <xdr:rowOff>106447</xdr:rowOff>
    </xdr:from>
    <xdr:to>
      <xdr:col>10</xdr:col>
      <xdr:colOff>495467</xdr:colOff>
      <xdr:row>10</xdr:row>
      <xdr:rowOff>487820</xdr:rowOff>
    </xdr:to>
    <xdr:pic>
      <xdr:nvPicPr>
        <xdr:cNvPr id="31" name="Picture 6">
          <a:extLst>
            <a:ext uri="{FF2B5EF4-FFF2-40B4-BE49-F238E27FC236}">
              <a16:creationId xmlns:a16="http://schemas.microsoft.com/office/drawing/2014/main" id="{E8411B50-22AE-477A-8554-CF20CC4CB68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866017" y="10088647"/>
          <a:ext cx="393700" cy="381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2561</xdr:colOff>
      <xdr:row>12</xdr:row>
      <xdr:rowOff>0</xdr:rowOff>
    </xdr:from>
    <xdr:to>
      <xdr:col>10</xdr:col>
      <xdr:colOff>393086</xdr:colOff>
      <xdr:row>12</xdr:row>
      <xdr:rowOff>0</xdr:rowOff>
    </xdr:to>
    <xdr:pic>
      <xdr:nvPicPr>
        <xdr:cNvPr id="32" name="Picture 29">
          <a:extLst>
            <a:ext uri="{FF2B5EF4-FFF2-40B4-BE49-F238E27FC236}">
              <a16:creationId xmlns:a16="http://schemas.microsoft.com/office/drawing/2014/main" id="{353626BE-2F93-43D1-8115-07A3F34BE66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766811" y="14439900"/>
          <a:ext cx="38735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115302</xdr:colOff>
      <xdr:row>10</xdr:row>
      <xdr:rowOff>526439</xdr:rowOff>
    </xdr:from>
    <xdr:to>
      <xdr:col>10</xdr:col>
      <xdr:colOff>476238</xdr:colOff>
      <xdr:row>10</xdr:row>
      <xdr:rowOff>914162</xdr:rowOff>
    </xdr:to>
    <xdr:pic>
      <xdr:nvPicPr>
        <xdr:cNvPr id="33" name="Picture 28">
          <a:extLst>
            <a:ext uri="{FF2B5EF4-FFF2-40B4-BE49-F238E27FC236}">
              <a16:creationId xmlns:a16="http://schemas.microsoft.com/office/drawing/2014/main" id="{9BF7EA55-901E-48BB-8E4B-90C2B99307E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8879552" y="10508639"/>
          <a:ext cx="360936" cy="387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55479</xdr:colOff>
      <xdr:row>13</xdr:row>
      <xdr:rowOff>50465</xdr:rowOff>
    </xdr:from>
    <xdr:to>
      <xdr:col>10</xdr:col>
      <xdr:colOff>446004</xdr:colOff>
      <xdr:row>13</xdr:row>
      <xdr:rowOff>447245</xdr:rowOff>
    </xdr:to>
    <xdr:pic>
      <xdr:nvPicPr>
        <xdr:cNvPr id="34" name="Picture 1">
          <a:extLst>
            <a:ext uri="{FF2B5EF4-FFF2-40B4-BE49-F238E27FC236}">
              <a16:creationId xmlns:a16="http://schemas.microsoft.com/office/drawing/2014/main" id="{09D9105A-D9AA-4F48-9493-54E6672048E5}"/>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819729" y="15506365"/>
          <a:ext cx="393700"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55636</xdr:colOff>
      <xdr:row>13</xdr:row>
      <xdr:rowOff>481157</xdr:rowOff>
    </xdr:from>
    <xdr:to>
      <xdr:col>10</xdr:col>
      <xdr:colOff>458861</xdr:colOff>
      <xdr:row>13</xdr:row>
      <xdr:rowOff>881580</xdr:rowOff>
    </xdr:to>
    <xdr:pic>
      <xdr:nvPicPr>
        <xdr:cNvPr id="36" name="Picture 6">
          <a:extLst>
            <a:ext uri="{FF2B5EF4-FFF2-40B4-BE49-F238E27FC236}">
              <a16:creationId xmlns:a16="http://schemas.microsoft.com/office/drawing/2014/main" id="{9F43D041-0EFE-47C9-A333-8F050CE7FB6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819886" y="15943407"/>
          <a:ext cx="403225"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496848</xdr:colOff>
      <xdr:row>13</xdr:row>
      <xdr:rowOff>490253</xdr:rowOff>
    </xdr:from>
    <xdr:to>
      <xdr:col>10</xdr:col>
      <xdr:colOff>887373</xdr:colOff>
      <xdr:row>13</xdr:row>
      <xdr:rowOff>893851</xdr:rowOff>
    </xdr:to>
    <xdr:pic>
      <xdr:nvPicPr>
        <xdr:cNvPr id="37" name="Picture 29">
          <a:extLst>
            <a:ext uri="{FF2B5EF4-FFF2-40B4-BE49-F238E27FC236}">
              <a16:creationId xmlns:a16="http://schemas.microsoft.com/office/drawing/2014/main" id="{5205F68A-703B-4550-8351-B8F63CAA9B7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261098" y="15946153"/>
          <a:ext cx="38735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55059</xdr:colOff>
      <xdr:row>5</xdr:row>
      <xdr:rowOff>484411</xdr:rowOff>
    </xdr:from>
    <xdr:to>
      <xdr:col>10</xdr:col>
      <xdr:colOff>443980</xdr:colOff>
      <xdr:row>5</xdr:row>
      <xdr:rowOff>892342</xdr:rowOff>
    </xdr:to>
    <xdr:pic>
      <xdr:nvPicPr>
        <xdr:cNvPr id="38" name="Picture 30">
          <a:extLst>
            <a:ext uri="{FF2B5EF4-FFF2-40B4-BE49-F238E27FC236}">
              <a16:creationId xmlns:a16="http://schemas.microsoft.com/office/drawing/2014/main" id="{A735E5EB-77FF-4C72-8825-EAAF2EA728F9}"/>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819309" y="2287811"/>
          <a:ext cx="392096" cy="404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540188</xdr:colOff>
      <xdr:row>8</xdr:row>
      <xdr:rowOff>515721</xdr:rowOff>
    </xdr:from>
    <xdr:to>
      <xdr:col>10</xdr:col>
      <xdr:colOff>907955</xdr:colOff>
      <xdr:row>8</xdr:row>
      <xdr:rowOff>904484</xdr:rowOff>
    </xdr:to>
    <xdr:pic>
      <xdr:nvPicPr>
        <xdr:cNvPr id="39" name="Picture 30">
          <a:extLst>
            <a:ext uri="{FF2B5EF4-FFF2-40B4-BE49-F238E27FC236}">
              <a16:creationId xmlns:a16="http://schemas.microsoft.com/office/drawing/2014/main" id="{ACAA00CC-1DD9-44BC-8CBF-03F186D4A81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9307613" y="7916646"/>
          <a:ext cx="361417" cy="391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520715</xdr:colOff>
      <xdr:row>9</xdr:row>
      <xdr:rowOff>916348</xdr:rowOff>
    </xdr:from>
    <xdr:to>
      <xdr:col>10</xdr:col>
      <xdr:colOff>878957</xdr:colOff>
      <xdr:row>9</xdr:row>
      <xdr:rowOff>1305111</xdr:rowOff>
    </xdr:to>
    <xdr:pic>
      <xdr:nvPicPr>
        <xdr:cNvPr id="40" name="Picture 30">
          <a:extLst>
            <a:ext uri="{FF2B5EF4-FFF2-40B4-BE49-F238E27FC236}">
              <a16:creationId xmlns:a16="http://schemas.microsoft.com/office/drawing/2014/main" id="{BE804031-922D-430C-91D8-06A617C72E9B}"/>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9288140" y="9536473"/>
          <a:ext cx="355067" cy="38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543343</xdr:colOff>
      <xdr:row>10</xdr:row>
      <xdr:rowOff>521383</xdr:rowOff>
    </xdr:from>
    <xdr:to>
      <xdr:col>10</xdr:col>
      <xdr:colOff>907935</xdr:colOff>
      <xdr:row>10</xdr:row>
      <xdr:rowOff>913321</xdr:rowOff>
    </xdr:to>
    <xdr:pic>
      <xdr:nvPicPr>
        <xdr:cNvPr id="41" name="Picture 30">
          <a:extLst>
            <a:ext uri="{FF2B5EF4-FFF2-40B4-BE49-F238E27FC236}">
              <a16:creationId xmlns:a16="http://schemas.microsoft.com/office/drawing/2014/main" id="{A9FB7236-99E3-4146-844B-C81470968D6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307593" y="10503583"/>
          <a:ext cx="364592" cy="391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508020</xdr:colOff>
      <xdr:row>11</xdr:row>
      <xdr:rowOff>535225</xdr:rowOff>
    </xdr:from>
    <xdr:to>
      <xdr:col>10</xdr:col>
      <xdr:colOff>872612</xdr:colOff>
      <xdr:row>11</xdr:row>
      <xdr:rowOff>927163</xdr:rowOff>
    </xdr:to>
    <xdr:pic>
      <xdr:nvPicPr>
        <xdr:cNvPr id="42" name="Picture 30">
          <a:extLst>
            <a:ext uri="{FF2B5EF4-FFF2-40B4-BE49-F238E27FC236}">
              <a16:creationId xmlns:a16="http://schemas.microsoft.com/office/drawing/2014/main" id="{BC07A3FE-5512-47F1-BA63-3836A1F45F5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269095" y="12003325"/>
          <a:ext cx="364592" cy="388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77926</xdr:colOff>
      <xdr:row>12</xdr:row>
      <xdr:rowOff>476667</xdr:rowOff>
    </xdr:from>
    <xdr:to>
      <xdr:col>10</xdr:col>
      <xdr:colOff>456348</xdr:colOff>
      <xdr:row>12</xdr:row>
      <xdr:rowOff>887329</xdr:rowOff>
    </xdr:to>
    <xdr:pic>
      <xdr:nvPicPr>
        <xdr:cNvPr id="43" name="Picture 30">
          <a:extLst>
            <a:ext uri="{FF2B5EF4-FFF2-40B4-BE49-F238E27FC236}">
              <a16:creationId xmlns:a16="http://schemas.microsoft.com/office/drawing/2014/main" id="{5EE853FE-D1F3-44FA-8E3D-9FBAF518BD0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842176" y="14916567"/>
          <a:ext cx="378422" cy="407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72906</xdr:colOff>
      <xdr:row>13</xdr:row>
      <xdr:rowOff>928298</xdr:rowOff>
    </xdr:from>
    <xdr:to>
      <xdr:col>10</xdr:col>
      <xdr:colOff>443848</xdr:colOff>
      <xdr:row>13</xdr:row>
      <xdr:rowOff>1320236</xdr:rowOff>
    </xdr:to>
    <xdr:pic>
      <xdr:nvPicPr>
        <xdr:cNvPr id="44" name="Picture 30">
          <a:extLst>
            <a:ext uri="{FF2B5EF4-FFF2-40B4-BE49-F238E27FC236}">
              <a16:creationId xmlns:a16="http://schemas.microsoft.com/office/drawing/2014/main" id="{9B2B0910-E57E-4D88-9888-DE867845B497}"/>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8833981" y="16384198"/>
          <a:ext cx="377292" cy="398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38857</xdr:colOff>
      <xdr:row>7</xdr:row>
      <xdr:rowOff>924078</xdr:rowOff>
    </xdr:from>
    <xdr:to>
      <xdr:col>10</xdr:col>
      <xdr:colOff>403449</xdr:colOff>
      <xdr:row>7</xdr:row>
      <xdr:rowOff>1328716</xdr:rowOff>
    </xdr:to>
    <xdr:pic>
      <xdr:nvPicPr>
        <xdr:cNvPr id="45" name="Picture 30">
          <a:extLst>
            <a:ext uri="{FF2B5EF4-FFF2-40B4-BE49-F238E27FC236}">
              <a16:creationId xmlns:a16="http://schemas.microsoft.com/office/drawing/2014/main" id="{C0B90A34-CD29-4F59-813A-F1F3802D776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803107" y="6569228"/>
          <a:ext cx="367767" cy="404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484883</xdr:colOff>
      <xdr:row>6</xdr:row>
      <xdr:rowOff>932628</xdr:rowOff>
    </xdr:from>
    <xdr:to>
      <xdr:col>10</xdr:col>
      <xdr:colOff>876439</xdr:colOff>
      <xdr:row>6</xdr:row>
      <xdr:rowOff>1353552</xdr:rowOff>
    </xdr:to>
    <xdr:pic>
      <xdr:nvPicPr>
        <xdr:cNvPr id="46" name="Picture 30">
          <a:extLst>
            <a:ext uri="{FF2B5EF4-FFF2-40B4-BE49-F238E27FC236}">
              <a16:creationId xmlns:a16="http://schemas.microsoft.com/office/drawing/2014/main" id="{25CF8362-C5F1-428E-961F-65C05A1439A8}"/>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9252308" y="5266503"/>
          <a:ext cx="388381" cy="382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40360</xdr:colOff>
      <xdr:row>14</xdr:row>
      <xdr:rowOff>48433</xdr:rowOff>
    </xdr:from>
    <xdr:to>
      <xdr:col>10</xdr:col>
      <xdr:colOff>427710</xdr:colOff>
      <xdr:row>14</xdr:row>
      <xdr:rowOff>451563</xdr:rowOff>
    </xdr:to>
    <xdr:pic>
      <xdr:nvPicPr>
        <xdr:cNvPr id="47" name="Picture 46">
          <a:extLst>
            <a:ext uri="{FF2B5EF4-FFF2-40B4-BE49-F238E27FC236}">
              <a16:creationId xmlns:a16="http://schemas.microsoft.com/office/drawing/2014/main" id="{C573D5CA-C669-46F9-BED7-D036DC51DDC3}"/>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804610" y="17285508"/>
          <a:ext cx="390525"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470482</xdr:colOff>
      <xdr:row>14</xdr:row>
      <xdr:rowOff>485899</xdr:rowOff>
    </xdr:from>
    <xdr:to>
      <xdr:col>10</xdr:col>
      <xdr:colOff>840828</xdr:colOff>
      <xdr:row>14</xdr:row>
      <xdr:rowOff>884384</xdr:rowOff>
    </xdr:to>
    <xdr:pic>
      <xdr:nvPicPr>
        <xdr:cNvPr id="49" name="Picture 29">
          <a:extLst>
            <a:ext uri="{FF2B5EF4-FFF2-40B4-BE49-F238E27FC236}">
              <a16:creationId xmlns:a16="http://schemas.microsoft.com/office/drawing/2014/main" id="{2DEE28E0-11E1-424F-890A-F34655A4460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231557" y="17722974"/>
          <a:ext cx="373521" cy="404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24216</xdr:colOff>
      <xdr:row>14</xdr:row>
      <xdr:rowOff>484322</xdr:rowOff>
    </xdr:from>
    <xdr:to>
      <xdr:col>10</xdr:col>
      <xdr:colOff>424266</xdr:colOff>
      <xdr:row>14</xdr:row>
      <xdr:rowOff>865695</xdr:rowOff>
    </xdr:to>
    <xdr:pic>
      <xdr:nvPicPr>
        <xdr:cNvPr id="50" name="Picture 27">
          <a:extLst>
            <a:ext uri="{FF2B5EF4-FFF2-40B4-BE49-F238E27FC236}">
              <a16:creationId xmlns:a16="http://schemas.microsoft.com/office/drawing/2014/main" id="{60649DBC-55B0-4ED7-B08B-8CBAAE27337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791641" y="17727747"/>
          <a:ext cx="400050" cy="381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64502</xdr:colOff>
      <xdr:row>15</xdr:row>
      <xdr:rowOff>895455</xdr:rowOff>
    </xdr:from>
    <xdr:to>
      <xdr:col>10</xdr:col>
      <xdr:colOff>445502</xdr:colOff>
      <xdr:row>15</xdr:row>
      <xdr:rowOff>1299053</xdr:rowOff>
    </xdr:to>
    <xdr:pic>
      <xdr:nvPicPr>
        <xdr:cNvPr id="52" name="Picture 29">
          <a:extLst>
            <a:ext uri="{FF2B5EF4-FFF2-40B4-BE49-F238E27FC236}">
              <a16:creationId xmlns:a16="http://schemas.microsoft.com/office/drawing/2014/main" id="{0EAFAF2B-FCF9-4D31-A1B3-B775EED1D2B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831927" y="19888305"/>
          <a:ext cx="38100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517967</xdr:colOff>
      <xdr:row>15</xdr:row>
      <xdr:rowOff>467879</xdr:rowOff>
    </xdr:from>
    <xdr:to>
      <xdr:col>10</xdr:col>
      <xdr:colOff>884621</xdr:colOff>
      <xdr:row>15</xdr:row>
      <xdr:rowOff>849252</xdr:rowOff>
    </xdr:to>
    <xdr:pic>
      <xdr:nvPicPr>
        <xdr:cNvPr id="53" name="Picture 27">
          <a:extLst>
            <a:ext uri="{FF2B5EF4-FFF2-40B4-BE49-F238E27FC236}">
              <a16:creationId xmlns:a16="http://schemas.microsoft.com/office/drawing/2014/main" id="{5A7FE7C4-3BB8-46A7-8144-BABD8352ABE9}"/>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9285392" y="19457554"/>
          <a:ext cx="366654" cy="381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67065</xdr:colOff>
      <xdr:row>15</xdr:row>
      <xdr:rowOff>465003</xdr:rowOff>
    </xdr:from>
    <xdr:to>
      <xdr:col>10</xdr:col>
      <xdr:colOff>446690</xdr:colOff>
      <xdr:row>15</xdr:row>
      <xdr:rowOff>865426</xdr:rowOff>
    </xdr:to>
    <xdr:pic>
      <xdr:nvPicPr>
        <xdr:cNvPr id="54" name="Picture 6">
          <a:extLst>
            <a:ext uri="{FF2B5EF4-FFF2-40B4-BE49-F238E27FC236}">
              <a16:creationId xmlns:a16="http://schemas.microsoft.com/office/drawing/2014/main" id="{B29A70AA-AA57-415E-8108-F836732CB13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828140" y="19461028"/>
          <a:ext cx="385975"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56504</xdr:colOff>
      <xdr:row>15</xdr:row>
      <xdr:rowOff>48432</xdr:rowOff>
    </xdr:from>
    <xdr:to>
      <xdr:col>10</xdr:col>
      <xdr:colOff>446690</xdr:colOff>
      <xdr:row>15</xdr:row>
      <xdr:rowOff>436839</xdr:rowOff>
    </xdr:to>
    <xdr:pic>
      <xdr:nvPicPr>
        <xdr:cNvPr id="55" name="Picture 54">
          <a:extLst>
            <a:ext uri="{FF2B5EF4-FFF2-40B4-BE49-F238E27FC236}">
              <a16:creationId xmlns:a16="http://schemas.microsoft.com/office/drawing/2014/main" id="{2E647D37-E773-4803-9A42-1535A9568017}"/>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8820754" y="19038107"/>
          <a:ext cx="393361" cy="391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96865</xdr:colOff>
      <xdr:row>16</xdr:row>
      <xdr:rowOff>48433</xdr:rowOff>
    </xdr:from>
    <xdr:to>
      <xdr:col>10</xdr:col>
      <xdr:colOff>481040</xdr:colOff>
      <xdr:row>16</xdr:row>
      <xdr:rowOff>451563</xdr:rowOff>
    </xdr:to>
    <xdr:pic>
      <xdr:nvPicPr>
        <xdr:cNvPr id="56" name="Picture 55">
          <a:extLst>
            <a:ext uri="{FF2B5EF4-FFF2-40B4-BE49-F238E27FC236}">
              <a16:creationId xmlns:a16="http://schemas.microsoft.com/office/drawing/2014/main" id="{8E1C184C-0655-4947-A19C-5CCA65ED0D29}"/>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8861115" y="20352558"/>
          <a:ext cx="387350"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99585</xdr:colOff>
      <xdr:row>16</xdr:row>
      <xdr:rowOff>512869</xdr:rowOff>
    </xdr:from>
    <xdr:to>
      <xdr:col>10</xdr:col>
      <xdr:colOff>463696</xdr:colOff>
      <xdr:row>16</xdr:row>
      <xdr:rowOff>906942</xdr:rowOff>
    </xdr:to>
    <xdr:pic>
      <xdr:nvPicPr>
        <xdr:cNvPr id="57" name="Picture 5">
          <a:extLst>
            <a:ext uri="{FF2B5EF4-FFF2-40B4-BE49-F238E27FC236}">
              <a16:creationId xmlns:a16="http://schemas.microsoft.com/office/drawing/2014/main" id="{A5A3F909-6815-455F-A49A-6BD423F50645}"/>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867010" y="20820169"/>
          <a:ext cx="364111"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521815</xdr:colOff>
      <xdr:row>16</xdr:row>
      <xdr:rowOff>511749</xdr:rowOff>
    </xdr:from>
    <xdr:to>
      <xdr:col>10</xdr:col>
      <xdr:colOff>925040</xdr:colOff>
      <xdr:row>16</xdr:row>
      <xdr:rowOff>908997</xdr:rowOff>
    </xdr:to>
    <xdr:pic>
      <xdr:nvPicPr>
        <xdr:cNvPr id="58" name="Picture 6">
          <a:extLst>
            <a:ext uri="{FF2B5EF4-FFF2-40B4-BE49-F238E27FC236}">
              <a16:creationId xmlns:a16="http://schemas.microsoft.com/office/drawing/2014/main" id="{11F68883-394C-4408-956D-23A6FF7BAE6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289240" y="20819049"/>
          <a:ext cx="396875"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529475</xdr:colOff>
      <xdr:row>16</xdr:row>
      <xdr:rowOff>945641</xdr:rowOff>
    </xdr:from>
    <xdr:to>
      <xdr:col>10</xdr:col>
      <xdr:colOff>904125</xdr:colOff>
      <xdr:row>16</xdr:row>
      <xdr:rowOff>1342889</xdr:rowOff>
    </xdr:to>
    <xdr:pic>
      <xdr:nvPicPr>
        <xdr:cNvPr id="59" name="Picture 29">
          <a:extLst>
            <a:ext uri="{FF2B5EF4-FFF2-40B4-BE49-F238E27FC236}">
              <a16:creationId xmlns:a16="http://schemas.microsoft.com/office/drawing/2014/main" id="{FD40BED6-E312-494D-BAE8-DD9C2D73A0E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290550" y="21249766"/>
          <a:ext cx="381000" cy="403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100577</xdr:colOff>
      <xdr:row>16</xdr:row>
      <xdr:rowOff>943216</xdr:rowOff>
    </xdr:from>
    <xdr:to>
      <xdr:col>10</xdr:col>
      <xdr:colOff>472052</xdr:colOff>
      <xdr:row>16</xdr:row>
      <xdr:rowOff>1343639</xdr:rowOff>
    </xdr:to>
    <xdr:pic>
      <xdr:nvPicPr>
        <xdr:cNvPr id="60" name="Picture 31">
          <a:extLst>
            <a:ext uri="{FF2B5EF4-FFF2-40B4-BE49-F238E27FC236}">
              <a16:creationId xmlns:a16="http://schemas.microsoft.com/office/drawing/2014/main" id="{3C279483-AFBD-47F2-B151-359265B095F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868002" y="21247341"/>
          <a:ext cx="365125"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58984</xdr:colOff>
      <xdr:row>17</xdr:row>
      <xdr:rowOff>37353</xdr:rowOff>
    </xdr:from>
    <xdr:to>
      <xdr:col>10</xdr:col>
      <xdr:colOff>446334</xdr:colOff>
      <xdr:row>17</xdr:row>
      <xdr:rowOff>440483</xdr:rowOff>
    </xdr:to>
    <xdr:pic>
      <xdr:nvPicPr>
        <xdr:cNvPr id="62" name="Picture 61">
          <a:extLst>
            <a:ext uri="{FF2B5EF4-FFF2-40B4-BE49-F238E27FC236}">
              <a16:creationId xmlns:a16="http://schemas.microsoft.com/office/drawing/2014/main" id="{7897DC44-7DD8-4D5A-AFD8-022B3DE6F2D2}"/>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8612027" y="21588701"/>
          <a:ext cx="387350"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52705</xdr:colOff>
      <xdr:row>17</xdr:row>
      <xdr:rowOff>476453</xdr:rowOff>
    </xdr:from>
    <xdr:to>
      <xdr:col>10</xdr:col>
      <xdr:colOff>452755</xdr:colOff>
      <xdr:row>17</xdr:row>
      <xdr:rowOff>876876</xdr:rowOff>
    </xdr:to>
    <xdr:pic>
      <xdr:nvPicPr>
        <xdr:cNvPr id="64" name="Picture 6">
          <a:extLst>
            <a:ext uri="{FF2B5EF4-FFF2-40B4-BE49-F238E27FC236}">
              <a16:creationId xmlns:a16="http://schemas.microsoft.com/office/drawing/2014/main" id="{807BCDFC-3D7B-4717-90F4-1EB50546B4B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813780" y="22393478"/>
          <a:ext cx="40005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486363</xdr:colOff>
      <xdr:row>17</xdr:row>
      <xdr:rowOff>461683</xdr:rowOff>
    </xdr:from>
    <xdr:to>
      <xdr:col>10</xdr:col>
      <xdr:colOff>867363</xdr:colOff>
      <xdr:row>17</xdr:row>
      <xdr:rowOff>868456</xdr:rowOff>
    </xdr:to>
    <xdr:pic>
      <xdr:nvPicPr>
        <xdr:cNvPr id="65" name="Picture 29">
          <a:extLst>
            <a:ext uri="{FF2B5EF4-FFF2-40B4-BE49-F238E27FC236}">
              <a16:creationId xmlns:a16="http://schemas.microsoft.com/office/drawing/2014/main" id="{33800CD7-6ADC-4274-92B3-CDD8DD48EC6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247438" y="22381883"/>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64927</xdr:colOff>
      <xdr:row>17</xdr:row>
      <xdr:rowOff>1367603</xdr:rowOff>
    </xdr:from>
    <xdr:to>
      <xdr:col>10</xdr:col>
      <xdr:colOff>445927</xdr:colOff>
      <xdr:row>17</xdr:row>
      <xdr:rowOff>1768026</xdr:rowOff>
    </xdr:to>
    <xdr:pic>
      <xdr:nvPicPr>
        <xdr:cNvPr id="66" name="Picture 31">
          <a:extLst>
            <a:ext uri="{FF2B5EF4-FFF2-40B4-BE49-F238E27FC236}">
              <a16:creationId xmlns:a16="http://schemas.microsoft.com/office/drawing/2014/main" id="{1AF39156-8A0D-489F-B06F-0CA341FF396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832352" y="23281453"/>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490927</xdr:colOff>
      <xdr:row>17</xdr:row>
      <xdr:rowOff>913680</xdr:rowOff>
    </xdr:from>
    <xdr:to>
      <xdr:col>10</xdr:col>
      <xdr:colOff>858694</xdr:colOff>
      <xdr:row>17</xdr:row>
      <xdr:rowOff>1311968</xdr:rowOff>
    </xdr:to>
    <xdr:pic>
      <xdr:nvPicPr>
        <xdr:cNvPr id="67" name="Picture 30">
          <a:extLst>
            <a:ext uri="{FF2B5EF4-FFF2-40B4-BE49-F238E27FC236}">
              <a16:creationId xmlns:a16="http://schemas.microsoft.com/office/drawing/2014/main" id="{7CBA5B85-718D-4063-A3C4-2C38BB7D5A6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252002" y="22830705"/>
          <a:ext cx="370942" cy="398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56504</xdr:colOff>
      <xdr:row>17</xdr:row>
      <xdr:rowOff>902433</xdr:rowOff>
    </xdr:from>
    <xdr:to>
      <xdr:col>10</xdr:col>
      <xdr:colOff>447029</xdr:colOff>
      <xdr:row>17</xdr:row>
      <xdr:rowOff>1321675</xdr:rowOff>
    </xdr:to>
    <xdr:pic>
      <xdr:nvPicPr>
        <xdr:cNvPr id="68" name="Picture 25">
          <a:extLst>
            <a:ext uri="{FF2B5EF4-FFF2-40B4-BE49-F238E27FC236}">
              <a16:creationId xmlns:a16="http://schemas.microsoft.com/office/drawing/2014/main" id="{EABEA799-5493-41E8-9F5C-F2AA6EB6F67C}"/>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8820754" y="22822633"/>
          <a:ext cx="393700" cy="419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21368</xdr:colOff>
      <xdr:row>18</xdr:row>
      <xdr:rowOff>80176</xdr:rowOff>
    </xdr:from>
    <xdr:to>
      <xdr:col>10</xdr:col>
      <xdr:colOff>387169</xdr:colOff>
      <xdr:row>18</xdr:row>
      <xdr:rowOff>464256</xdr:rowOff>
    </xdr:to>
    <xdr:pic>
      <xdr:nvPicPr>
        <xdr:cNvPr id="69" name="Picture 2">
          <a:extLst>
            <a:ext uri="{FF2B5EF4-FFF2-40B4-BE49-F238E27FC236}">
              <a16:creationId xmlns:a16="http://schemas.microsoft.com/office/drawing/2014/main" id="{6D4FD15A-3360-42EB-BFD2-0F79DCA2BB6C}"/>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8428638" y="23510019"/>
          <a:ext cx="365801" cy="38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458295</xdr:colOff>
      <xdr:row>18</xdr:row>
      <xdr:rowOff>538481</xdr:rowOff>
    </xdr:from>
    <xdr:to>
      <xdr:col>10</xdr:col>
      <xdr:colOff>839295</xdr:colOff>
      <xdr:row>18</xdr:row>
      <xdr:rowOff>945254</xdr:rowOff>
    </xdr:to>
    <xdr:pic>
      <xdr:nvPicPr>
        <xdr:cNvPr id="72" name="Picture 29">
          <a:extLst>
            <a:ext uri="{FF2B5EF4-FFF2-40B4-BE49-F238E27FC236}">
              <a16:creationId xmlns:a16="http://schemas.microsoft.com/office/drawing/2014/main" id="{C3F41275-2E3C-4C74-9C0B-EC480DE91D9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011338" y="23969981"/>
          <a:ext cx="38100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23583</xdr:colOff>
      <xdr:row>18</xdr:row>
      <xdr:rowOff>567344</xdr:rowOff>
    </xdr:from>
    <xdr:to>
      <xdr:col>10</xdr:col>
      <xdr:colOff>404583</xdr:colOff>
      <xdr:row>18</xdr:row>
      <xdr:rowOff>967767</xdr:rowOff>
    </xdr:to>
    <xdr:pic>
      <xdr:nvPicPr>
        <xdr:cNvPr id="74" name="Picture 26">
          <a:extLst>
            <a:ext uri="{FF2B5EF4-FFF2-40B4-BE49-F238E27FC236}">
              <a16:creationId xmlns:a16="http://schemas.microsoft.com/office/drawing/2014/main" id="{C11B8D5C-A30A-4289-A9FD-18726FD1EC5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576626" y="23998844"/>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87107</xdr:colOff>
      <xdr:row>21</xdr:row>
      <xdr:rowOff>559871</xdr:rowOff>
    </xdr:from>
    <xdr:to>
      <xdr:col>10</xdr:col>
      <xdr:colOff>487157</xdr:colOff>
      <xdr:row>21</xdr:row>
      <xdr:rowOff>960294</xdr:rowOff>
    </xdr:to>
    <xdr:pic>
      <xdr:nvPicPr>
        <xdr:cNvPr id="76" name="Picture 6">
          <a:extLst>
            <a:ext uri="{FF2B5EF4-FFF2-40B4-BE49-F238E27FC236}">
              <a16:creationId xmlns:a16="http://schemas.microsoft.com/office/drawing/2014/main" id="{A24A240B-1CF9-4E42-AD12-A5F0F39C6B1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640150" y="28364588"/>
          <a:ext cx="40005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549966</xdr:colOff>
      <xdr:row>21</xdr:row>
      <xdr:rowOff>575363</xdr:rowOff>
    </xdr:from>
    <xdr:to>
      <xdr:col>10</xdr:col>
      <xdr:colOff>950016</xdr:colOff>
      <xdr:row>21</xdr:row>
      <xdr:rowOff>956736</xdr:rowOff>
    </xdr:to>
    <xdr:pic>
      <xdr:nvPicPr>
        <xdr:cNvPr id="79" name="Picture 27">
          <a:extLst>
            <a:ext uri="{FF2B5EF4-FFF2-40B4-BE49-F238E27FC236}">
              <a16:creationId xmlns:a16="http://schemas.microsoft.com/office/drawing/2014/main" id="{D8C95C2A-2366-4E0D-B083-B4C1AC175D0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103009" y="28380080"/>
          <a:ext cx="400050" cy="381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35859</xdr:colOff>
      <xdr:row>23</xdr:row>
      <xdr:rowOff>80683</xdr:rowOff>
    </xdr:from>
    <xdr:to>
      <xdr:col>10</xdr:col>
      <xdr:colOff>423209</xdr:colOff>
      <xdr:row>23</xdr:row>
      <xdr:rowOff>483813</xdr:rowOff>
    </xdr:to>
    <xdr:pic>
      <xdr:nvPicPr>
        <xdr:cNvPr id="84" name="Picture 83">
          <a:extLst>
            <a:ext uri="{FF2B5EF4-FFF2-40B4-BE49-F238E27FC236}">
              <a16:creationId xmlns:a16="http://schemas.microsoft.com/office/drawing/2014/main" id="{D5CEB948-A612-4AD8-AFDE-FD1A15DFC765}"/>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8440400" y="29332518"/>
          <a:ext cx="387350" cy="403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494014</xdr:colOff>
      <xdr:row>23</xdr:row>
      <xdr:rowOff>547847</xdr:rowOff>
    </xdr:from>
    <xdr:to>
      <xdr:col>10</xdr:col>
      <xdr:colOff>861781</xdr:colOff>
      <xdr:row>23</xdr:row>
      <xdr:rowOff>946135</xdr:rowOff>
    </xdr:to>
    <xdr:pic>
      <xdr:nvPicPr>
        <xdr:cNvPr id="85" name="Picture 30">
          <a:extLst>
            <a:ext uri="{FF2B5EF4-FFF2-40B4-BE49-F238E27FC236}">
              <a16:creationId xmlns:a16="http://schemas.microsoft.com/office/drawing/2014/main" id="{5BBB8683-D136-4D84-9DCC-FA057E680DFF}"/>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047057" y="32162564"/>
          <a:ext cx="367767" cy="398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40723</xdr:colOff>
      <xdr:row>23</xdr:row>
      <xdr:rowOff>535323</xdr:rowOff>
    </xdr:from>
    <xdr:to>
      <xdr:col>10</xdr:col>
      <xdr:colOff>421723</xdr:colOff>
      <xdr:row>23</xdr:row>
      <xdr:rowOff>942096</xdr:rowOff>
    </xdr:to>
    <xdr:pic>
      <xdr:nvPicPr>
        <xdr:cNvPr id="86" name="Picture 29">
          <a:extLst>
            <a:ext uri="{FF2B5EF4-FFF2-40B4-BE49-F238E27FC236}">
              <a16:creationId xmlns:a16="http://schemas.microsoft.com/office/drawing/2014/main" id="{B552AEBB-0AB1-4546-8D4A-8BF88425880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593766" y="32150040"/>
          <a:ext cx="38100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496956</xdr:colOff>
      <xdr:row>17</xdr:row>
      <xdr:rowOff>46383</xdr:rowOff>
    </xdr:from>
    <xdr:to>
      <xdr:col>10</xdr:col>
      <xdr:colOff>861067</xdr:colOff>
      <xdr:row>17</xdr:row>
      <xdr:rowOff>440456</xdr:rowOff>
    </xdr:to>
    <xdr:pic>
      <xdr:nvPicPr>
        <xdr:cNvPr id="88" name="Picture 5">
          <a:extLst>
            <a:ext uri="{FF2B5EF4-FFF2-40B4-BE49-F238E27FC236}">
              <a16:creationId xmlns:a16="http://schemas.microsoft.com/office/drawing/2014/main" id="{00DE483B-7A74-4962-9852-65BEF745430C}"/>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904226" y="21594418"/>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443947</xdr:colOff>
      <xdr:row>18</xdr:row>
      <xdr:rowOff>92766</xdr:rowOff>
    </xdr:from>
    <xdr:to>
      <xdr:col>10</xdr:col>
      <xdr:colOff>808058</xdr:colOff>
      <xdr:row>18</xdr:row>
      <xdr:rowOff>486839</xdr:rowOff>
    </xdr:to>
    <xdr:pic>
      <xdr:nvPicPr>
        <xdr:cNvPr id="89" name="Picture 5">
          <a:extLst>
            <a:ext uri="{FF2B5EF4-FFF2-40B4-BE49-F238E27FC236}">
              <a16:creationId xmlns:a16="http://schemas.microsoft.com/office/drawing/2014/main" id="{B2CD897C-17AF-46F1-8654-8BC994EB288E}"/>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851217" y="23522609"/>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549965</xdr:colOff>
      <xdr:row>21</xdr:row>
      <xdr:rowOff>87795</xdr:rowOff>
    </xdr:from>
    <xdr:to>
      <xdr:col>10</xdr:col>
      <xdr:colOff>914076</xdr:colOff>
      <xdr:row>21</xdr:row>
      <xdr:rowOff>481868</xdr:rowOff>
    </xdr:to>
    <xdr:pic>
      <xdr:nvPicPr>
        <xdr:cNvPr id="90" name="Picture 5">
          <a:extLst>
            <a:ext uri="{FF2B5EF4-FFF2-40B4-BE49-F238E27FC236}">
              <a16:creationId xmlns:a16="http://schemas.microsoft.com/office/drawing/2014/main" id="{94EF5C88-F389-4526-A149-62E0ADA610E6}"/>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9103008" y="27892512"/>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53008</xdr:colOff>
      <xdr:row>20</xdr:row>
      <xdr:rowOff>139148</xdr:rowOff>
    </xdr:from>
    <xdr:to>
      <xdr:col>10</xdr:col>
      <xdr:colOff>434008</xdr:colOff>
      <xdr:row>20</xdr:row>
      <xdr:rowOff>545921</xdr:rowOff>
    </xdr:to>
    <xdr:pic>
      <xdr:nvPicPr>
        <xdr:cNvPr id="91" name="Picture 29">
          <a:extLst>
            <a:ext uri="{FF2B5EF4-FFF2-40B4-BE49-F238E27FC236}">
              <a16:creationId xmlns:a16="http://schemas.microsoft.com/office/drawing/2014/main" id="{83B1688A-1597-4451-A9A4-486850A547F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460278" y="26616991"/>
          <a:ext cx="38100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523461</xdr:colOff>
      <xdr:row>20</xdr:row>
      <xdr:rowOff>135836</xdr:rowOff>
    </xdr:from>
    <xdr:to>
      <xdr:col>10</xdr:col>
      <xdr:colOff>891228</xdr:colOff>
      <xdr:row>20</xdr:row>
      <xdr:rowOff>534124</xdr:rowOff>
    </xdr:to>
    <xdr:pic>
      <xdr:nvPicPr>
        <xdr:cNvPr id="92" name="Picture 30">
          <a:extLst>
            <a:ext uri="{FF2B5EF4-FFF2-40B4-BE49-F238E27FC236}">
              <a16:creationId xmlns:a16="http://schemas.microsoft.com/office/drawing/2014/main" id="{8BED0854-4085-4D91-89D7-47861BD818C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9076504" y="26615336"/>
          <a:ext cx="367767" cy="398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483704</xdr:colOff>
      <xdr:row>19</xdr:row>
      <xdr:rowOff>86140</xdr:rowOff>
    </xdr:from>
    <xdr:to>
      <xdr:col>10</xdr:col>
      <xdr:colOff>883754</xdr:colOff>
      <xdr:row>19</xdr:row>
      <xdr:rowOff>467513</xdr:rowOff>
    </xdr:to>
    <xdr:pic>
      <xdr:nvPicPr>
        <xdr:cNvPr id="93" name="Picture 27">
          <a:extLst>
            <a:ext uri="{FF2B5EF4-FFF2-40B4-BE49-F238E27FC236}">
              <a16:creationId xmlns:a16="http://schemas.microsoft.com/office/drawing/2014/main" id="{E5E1BA8D-3685-4E6E-9A00-6E33113D9AC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890974" y="25974262"/>
          <a:ext cx="400050" cy="381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33130</xdr:colOff>
      <xdr:row>19</xdr:row>
      <xdr:rowOff>72887</xdr:rowOff>
    </xdr:from>
    <xdr:to>
      <xdr:col>10</xdr:col>
      <xdr:colOff>433180</xdr:colOff>
      <xdr:row>19</xdr:row>
      <xdr:rowOff>473310</xdr:rowOff>
    </xdr:to>
    <xdr:pic>
      <xdr:nvPicPr>
        <xdr:cNvPr id="94" name="Picture 6">
          <a:extLst>
            <a:ext uri="{FF2B5EF4-FFF2-40B4-BE49-F238E27FC236}">
              <a16:creationId xmlns:a16="http://schemas.microsoft.com/office/drawing/2014/main" id="{33D6B14A-CB37-4328-9EC6-18A1E38722E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440400" y="25961009"/>
          <a:ext cx="40005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79513</xdr:colOff>
      <xdr:row>21</xdr:row>
      <xdr:rowOff>92765</xdr:rowOff>
    </xdr:from>
    <xdr:to>
      <xdr:col>10</xdr:col>
      <xdr:colOff>469699</xdr:colOff>
      <xdr:row>21</xdr:row>
      <xdr:rowOff>481172</xdr:rowOff>
    </xdr:to>
    <xdr:pic>
      <xdr:nvPicPr>
        <xdr:cNvPr id="95" name="Picture 94">
          <a:extLst>
            <a:ext uri="{FF2B5EF4-FFF2-40B4-BE49-F238E27FC236}">
              <a16:creationId xmlns:a16="http://schemas.microsoft.com/office/drawing/2014/main" id="{D75B2151-FA79-4064-A4B3-7F774F87557A}"/>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8486783" y="27895826"/>
          <a:ext cx="390186" cy="38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437322</xdr:colOff>
      <xdr:row>7</xdr:row>
      <xdr:rowOff>39757</xdr:rowOff>
    </xdr:from>
    <xdr:to>
      <xdr:col>10</xdr:col>
      <xdr:colOff>821497</xdr:colOff>
      <xdr:row>7</xdr:row>
      <xdr:rowOff>430655</xdr:rowOff>
    </xdr:to>
    <xdr:pic>
      <xdr:nvPicPr>
        <xdr:cNvPr id="96" name="Picture 6">
          <a:extLst>
            <a:ext uri="{FF2B5EF4-FFF2-40B4-BE49-F238E27FC236}">
              <a16:creationId xmlns:a16="http://schemas.microsoft.com/office/drawing/2014/main" id="{DFF0564C-C111-41F5-87D8-CA756AA2291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844592" y="5665305"/>
          <a:ext cx="384175"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79513</xdr:colOff>
      <xdr:row>11</xdr:row>
      <xdr:rowOff>79513</xdr:rowOff>
    </xdr:from>
    <xdr:to>
      <xdr:col>10</xdr:col>
      <xdr:colOff>463688</xdr:colOff>
      <xdr:row>11</xdr:row>
      <xdr:rowOff>470411</xdr:rowOff>
    </xdr:to>
    <xdr:pic>
      <xdr:nvPicPr>
        <xdr:cNvPr id="97" name="Picture 6">
          <a:extLst>
            <a:ext uri="{FF2B5EF4-FFF2-40B4-BE49-F238E27FC236}">
              <a16:creationId xmlns:a16="http://schemas.microsoft.com/office/drawing/2014/main" id="{E889743A-99C5-4081-B7C6-044EDA63C1E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8486783" y="11350487"/>
          <a:ext cx="384175"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496956</xdr:colOff>
      <xdr:row>15</xdr:row>
      <xdr:rowOff>39757</xdr:rowOff>
    </xdr:from>
    <xdr:to>
      <xdr:col>10</xdr:col>
      <xdr:colOff>861067</xdr:colOff>
      <xdr:row>15</xdr:row>
      <xdr:rowOff>433830</xdr:rowOff>
    </xdr:to>
    <xdr:pic>
      <xdr:nvPicPr>
        <xdr:cNvPr id="98" name="Picture 5">
          <a:extLst>
            <a:ext uri="{FF2B5EF4-FFF2-40B4-BE49-F238E27FC236}">
              <a16:creationId xmlns:a16="http://schemas.microsoft.com/office/drawing/2014/main" id="{ACDDF629-4CE8-44CA-BB9B-B51F16DBF8B9}"/>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904226" y="18652435"/>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490330</xdr:colOff>
      <xdr:row>14</xdr:row>
      <xdr:rowOff>59635</xdr:rowOff>
    </xdr:from>
    <xdr:to>
      <xdr:col>10</xdr:col>
      <xdr:colOff>854441</xdr:colOff>
      <xdr:row>14</xdr:row>
      <xdr:rowOff>453708</xdr:rowOff>
    </xdr:to>
    <xdr:pic>
      <xdr:nvPicPr>
        <xdr:cNvPr id="99" name="Picture 5">
          <a:extLst>
            <a:ext uri="{FF2B5EF4-FFF2-40B4-BE49-F238E27FC236}">
              <a16:creationId xmlns:a16="http://schemas.microsoft.com/office/drawing/2014/main" id="{4D4ACB17-820F-4CB3-A9CA-6419360508A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897600" y="16916400"/>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490330</xdr:colOff>
      <xdr:row>13</xdr:row>
      <xdr:rowOff>53009</xdr:rowOff>
    </xdr:from>
    <xdr:to>
      <xdr:col>10</xdr:col>
      <xdr:colOff>854441</xdr:colOff>
      <xdr:row>13</xdr:row>
      <xdr:rowOff>447082</xdr:rowOff>
    </xdr:to>
    <xdr:pic>
      <xdr:nvPicPr>
        <xdr:cNvPr id="100" name="Picture 5">
          <a:extLst>
            <a:ext uri="{FF2B5EF4-FFF2-40B4-BE49-F238E27FC236}">
              <a16:creationId xmlns:a16="http://schemas.microsoft.com/office/drawing/2014/main" id="{FAD6057C-7316-41FE-A22B-46495943ADB6}"/>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897600" y="15147235"/>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516834</xdr:colOff>
      <xdr:row>9</xdr:row>
      <xdr:rowOff>53008</xdr:rowOff>
    </xdr:from>
    <xdr:to>
      <xdr:col>10</xdr:col>
      <xdr:colOff>880945</xdr:colOff>
      <xdr:row>9</xdr:row>
      <xdr:rowOff>447081</xdr:rowOff>
    </xdr:to>
    <xdr:pic>
      <xdr:nvPicPr>
        <xdr:cNvPr id="101" name="Picture 5">
          <a:extLst>
            <a:ext uri="{FF2B5EF4-FFF2-40B4-BE49-F238E27FC236}">
              <a16:creationId xmlns:a16="http://schemas.microsoft.com/office/drawing/2014/main" id="{9907E14D-29CD-427C-8FC0-256D0AA92DA7}"/>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924104" y="8501269"/>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33130</xdr:colOff>
      <xdr:row>7</xdr:row>
      <xdr:rowOff>26505</xdr:rowOff>
    </xdr:from>
    <xdr:to>
      <xdr:col>10</xdr:col>
      <xdr:colOff>397241</xdr:colOff>
      <xdr:row>7</xdr:row>
      <xdr:rowOff>420578</xdr:rowOff>
    </xdr:to>
    <xdr:pic>
      <xdr:nvPicPr>
        <xdr:cNvPr id="102" name="Picture 5">
          <a:extLst>
            <a:ext uri="{FF2B5EF4-FFF2-40B4-BE49-F238E27FC236}">
              <a16:creationId xmlns:a16="http://schemas.microsoft.com/office/drawing/2014/main" id="{1D42C0D6-02B7-4E72-91E3-642CDAB33B5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440400" y="5652053"/>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457200</xdr:colOff>
      <xdr:row>6</xdr:row>
      <xdr:rowOff>46382</xdr:rowOff>
    </xdr:from>
    <xdr:to>
      <xdr:col>10</xdr:col>
      <xdr:colOff>821311</xdr:colOff>
      <xdr:row>6</xdr:row>
      <xdr:rowOff>440455</xdr:rowOff>
    </xdr:to>
    <xdr:pic>
      <xdr:nvPicPr>
        <xdr:cNvPr id="103" name="Picture 5">
          <a:extLst>
            <a:ext uri="{FF2B5EF4-FFF2-40B4-BE49-F238E27FC236}">
              <a16:creationId xmlns:a16="http://schemas.microsoft.com/office/drawing/2014/main" id="{BAA8D3C3-B348-4D30-B55C-03F7817F04E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864470" y="4346712"/>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530087</xdr:colOff>
      <xdr:row>8</xdr:row>
      <xdr:rowOff>46382</xdr:rowOff>
    </xdr:from>
    <xdr:to>
      <xdr:col>10</xdr:col>
      <xdr:colOff>917437</xdr:colOff>
      <xdr:row>8</xdr:row>
      <xdr:rowOff>437280</xdr:rowOff>
    </xdr:to>
    <xdr:pic>
      <xdr:nvPicPr>
        <xdr:cNvPr id="104" name="Picture 27">
          <a:extLst>
            <a:ext uri="{FF2B5EF4-FFF2-40B4-BE49-F238E27FC236}">
              <a16:creationId xmlns:a16="http://schemas.microsoft.com/office/drawing/2014/main" id="{C139C866-C77F-4337-B8AC-5DE6EB15DC5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937357" y="7288695"/>
          <a:ext cx="387350"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530087</xdr:colOff>
      <xdr:row>10</xdr:row>
      <xdr:rowOff>79513</xdr:rowOff>
    </xdr:from>
    <xdr:to>
      <xdr:col>10</xdr:col>
      <xdr:colOff>917437</xdr:colOff>
      <xdr:row>10</xdr:row>
      <xdr:rowOff>470411</xdr:rowOff>
    </xdr:to>
    <xdr:pic>
      <xdr:nvPicPr>
        <xdr:cNvPr id="105" name="Picture 27">
          <a:extLst>
            <a:ext uri="{FF2B5EF4-FFF2-40B4-BE49-F238E27FC236}">
              <a16:creationId xmlns:a16="http://schemas.microsoft.com/office/drawing/2014/main" id="{43EA991D-355C-4D44-8EF5-6743021C264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937357" y="9879496"/>
          <a:ext cx="387350"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503583</xdr:colOff>
      <xdr:row>11</xdr:row>
      <xdr:rowOff>66261</xdr:rowOff>
    </xdr:from>
    <xdr:to>
      <xdr:col>10</xdr:col>
      <xdr:colOff>890933</xdr:colOff>
      <xdr:row>11</xdr:row>
      <xdr:rowOff>457159</xdr:rowOff>
    </xdr:to>
    <xdr:pic>
      <xdr:nvPicPr>
        <xdr:cNvPr id="106" name="Picture 27">
          <a:extLst>
            <a:ext uri="{FF2B5EF4-FFF2-40B4-BE49-F238E27FC236}">
              <a16:creationId xmlns:a16="http://schemas.microsoft.com/office/drawing/2014/main" id="{3967915A-13E2-41ED-AF07-D7487A50E449}"/>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910853" y="11337235"/>
          <a:ext cx="387350"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510209</xdr:colOff>
      <xdr:row>12</xdr:row>
      <xdr:rowOff>72887</xdr:rowOff>
    </xdr:from>
    <xdr:to>
      <xdr:col>10</xdr:col>
      <xdr:colOff>871145</xdr:colOff>
      <xdr:row>12</xdr:row>
      <xdr:rowOff>460610</xdr:rowOff>
    </xdr:to>
    <xdr:pic>
      <xdr:nvPicPr>
        <xdr:cNvPr id="107" name="Picture 28">
          <a:extLst>
            <a:ext uri="{FF2B5EF4-FFF2-40B4-BE49-F238E27FC236}">
              <a16:creationId xmlns:a16="http://schemas.microsoft.com/office/drawing/2014/main" id="{E5159166-15C3-410A-83A2-A81777A481C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8917479" y="14140070"/>
          <a:ext cx="360936" cy="387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59635</xdr:colOff>
      <xdr:row>12</xdr:row>
      <xdr:rowOff>53009</xdr:rowOff>
    </xdr:from>
    <xdr:to>
      <xdr:col>10</xdr:col>
      <xdr:colOff>443810</xdr:colOff>
      <xdr:row>12</xdr:row>
      <xdr:rowOff>443907</xdr:rowOff>
    </xdr:to>
    <xdr:pic>
      <xdr:nvPicPr>
        <xdr:cNvPr id="108" name="Picture 6">
          <a:extLst>
            <a:ext uri="{FF2B5EF4-FFF2-40B4-BE49-F238E27FC236}">
              <a16:creationId xmlns:a16="http://schemas.microsoft.com/office/drawing/2014/main" id="{BB1E935B-B31C-487A-B2A1-68CDC8348BC1}"/>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8466905" y="14120192"/>
          <a:ext cx="384175" cy="39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530087</xdr:colOff>
      <xdr:row>16</xdr:row>
      <xdr:rowOff>53009</xdr:rowOff>
    </xdr:from>
    <xdr:to>
      <xdr:col>10</xdr:col>
      <xdr:colOff>907070</xdr:colOff>
      <xdr:row>16</xdr:row>
      <xdr:rowOff>449789</xdr:rowOff>
    </xdr:to>
    <xdr:pic>
      <xdr:nvPicPr>
        <xdr:cNvPr id="109" name="Picture 2">
          <a:extLst>
            <a:ext uri="{FF2B5EF4-FFF2-40B4-BE49-F238E27FC236}">
              <a16:creationId xmlns:a16="http://schemas.microsoft.com/office/drawing/2014/main" id="{EB40DF35-2E86-4034-BD53-062896CE855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8937357" y="19984279"/>
          <a:ext cx="376983" cy="39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487502</xdr:colOff>
      <xdr:row>23</xdr:row>
      <xdr:rowOff>89647</xdr:rowOff>
    </xdr:from>
    <xdr:to>
      <xdr:col>10</xdr:col>
      <xdr:colOff>848438</xdr:colOff>
      <xdr:row>23</xdr:row>
      <xdr:rowOff>477370</xdr:rowOff>
    </xdr:to>
    <xdr:pic>
      <xdr:nvPicPr>
        <xdr:cNvPr id="110" name="Picture 28">
          <a:extLst>
            <a:ext uri="{FF2B5EF4-FFF2-40B4-BE49-F238E27FC236}">
              <a16:creationId xmlns:a16="http://schemas.microsoft.com/office/drawing/2014/main" id="{EA7CF2C2-F47F-4A1F-802B-2BE04B449C39}"/>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9040545" y="31704364"/>
          <a:ext cx="360936" cy="387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535056</xdr:colOff>
      <xdr:row>22</xdr:row>
      <xdr:rowOff>39722</xdr:rowOff>
    </xdr:from>
    <xdr:to>
      <xdr:col>10</xdr:col>
      <xdr:colOff>935106</xdr:colOff>
      <xdr:row>22</xdr:row>
      <xdr:rowOff>440145</xdr:rowOff>
    </xdr:to>
    <xdr:pic>
      <xdr:nvPicPr>
        <xdr:cNvPr id="111" name="Picture 6">
          <a:extLst>
            <a:ext uri="{FF2B5EF4-FFF2-40B4-BE49-F238E27FC236}">
              <a16:creationId xmlns:a16="http://schemas.microsoft.com/office/drawing/2014/main" id="{3A898978-7153-4C41-ADA5-4C53D81C4AF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088099" y="29293896"/>
          <a:ext cx="40005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111677</xdr:colOff>
      <xdr:row>22</xdr:row>
      <xdr:rowOff>33130</xdr:rowOff>
    </xdr:from>
    <xdr:to>
      <xdr:col>10</xdr:col>
      <xdr:colOff>475788</xdr:colOff>
      <xdr:row>22</xdr:row>
      <xdr:rowOff>427203</xdr:rowOff>
    </xdr:to>
    <xdr:pic>
      <xdr:nvPicPr>
        <xdr:cNvPr id="112" name="Picture 5">
          <a:extLst>
            <a:ext uri="{FF2B5EF4-FFF2-40B4-BE49-F238E27FC236}">
              <a16:creationId xmlns:a16="http://schemas.microsoft.com/office/drawing/2014/main" id="{2A35E767-E68B-4D86-9F9C-507D71D4A2B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8518947" y="29287304"/>
          <a:ext cx="364111" cy="394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543339</xdr:colOff>
      <xdr:row>22</xdr:row>
      <xdr:rowOff>536713</xdr:rowOff>
    </xdr:from>
    <xdr:to>
      <xdr:col>10</xdr:col>
      <xdr:colOff>943389</xdr:colOff>
      <xdr:row>22</xdr:row>
      <xdr:rowOff>918086</xdr:rowOff>
    </xdr:to>
    <xdr:pic>
      <xdr:nvPicPr>
        <xdr:cNvPr id="113" name="Picture 27">
          <a:extLst>
            <a:ext uri="{FF2B5EF4-FFF2-40B4-BE49-F238E27FC236}">
              <a16:creationId xmlns:a16="http://schemas.microsoft.com/office/drawing/2014/main" id="{AD823CA7-1C2A-4723-B902-9E35A12F26D4}"/>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8950609" y="29790887"/>
          <a:ext cx="400050" cy="381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119268</xdr:colOff>
      <xdr:row>22</xdr:row>
      <xdr:rowOff>982315</xdr:rowOff>
    </xdr:from>
    <xdr:to>
      <xdr:col>10</xdr:col>
      <xdr:colOff>500268</xdr:colOff>
      <xdr:row>22</xdr:row>
      <xdr:rowOff>1389088</xdr:rowOff>
    </xdr:to>
    <xdr:pic>
      <xdr:nvPicPr>
        <xdr:cNvPr id="114" name="Picture 29">
          <a:extLst>
            <a:ext uri="{FF2B5EF4-FFF2-40B4-BE49-F238E27FC236}">
              <a16:creationId xmlns:a16="http://schemas.microsoft.com/office/drawing/2014/main" id="{E3917EEB-F634-47AF-814B-E8EFBD204E2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672311" y="30236489"/>
          <a:ext cx="381000" cy="40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110987</xdr:colOff>
      <xdr:row>22</xdr:row>
      <xdr:rowOff>513522</xdr:rowOff>
    </xdr:from>
    <xdr:to>
      <xdr:col>10</xdr:col>
      <xdr:colOff>491987</xdr:colOff>
      <xdr:row>22</xdr:row>
      <xdr:rowOff>913945</xdr:rowOff>
    </xdr:to>
    <xdr:pic>
      <xdr:nvPicPr>
        <xdr:cNvPr id="115" name="Picture 26">
          <a:extLst>
            <a:ext uri="{FF2B5EF4-FFF2-40B4-BE49-F238E27FC236}">
              <a16:creationId xmlns:a16="http://schemas.microsoft.com/office/drawing/2014/main" id="{67C12F1F-0BEA-448C-92DB-CBB1A0CE611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664030" y="29767696"/>
          <a:ext cx="381000" cy="400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90CBE8-AE5A-4C8A-A6B2-AAC56121AC87}" name="Table22" displayName="Table22" ref="A11:R24" totalsRowShown="0" headerRowDxfId="62" dataDxfId="61" dataCellStyle="Comma">
  <tableColumns count="18">
    <tableColumn id="2" xr3:uid="{A14E5D60-EDF1-41C7-AC7D-DF8EE8873CB1}" name="Link to More Information" dataDxfId="60"/>
    <tableColumn id="5" xr3:uid="{9134FA26-5180-4DC6-99A7-1285D657D133}" name=" Project Name _x000a_(Number/Year Loan Approved)  _x000a_and Description" dataDxfId="59"/>
    <tableColumn id="8" xr3:uid="{872DC30D-7CAB-49A1-B127-6F713A6FB4E0}" name="A/Ma" dataDxfId="58" dataCellStyle="Comma"/>
    <tableColumn id="3" xr3:uid="{41675AEC-E48E-4353-B1C2-F2607FF258A2}" name="RE or EE" dataDxfId="57" dataCellStyle="Comma"/>
    <tableColumn id="4" xr3:uid="{4FD6C97F-83E4-4DD2-94A6-A64D685F0010}" name="Share of CE Component" dataDxfId="56" dataCellStyle="Comma"/>
    <tableColumn id="16" xr3:uid="{F0992213-D4DE-4A23-8ED1-7A3466B2B8F2}" name="Project Life_x000a_(Years)b" dataDxfId="55" dataCellStyle="Comma"/>
    <tableColumn id="15" xr3:uid="{5348E855-62F8-4386-82F6-BC25838C5B1A}" name="Annual Energy Savings_x000a_(MWh)b" dataDxfId="54" dataCellStyle="Comma"/>
    <tableColumn id="14" xr3:uid="{256BFF41-41F9-4029-9EED-6BB9F38E0905}" name="Annual Energy Produced (MWh)b" dataDxfId="53" dataCellStyle="Comma"/>
    <tableColumn id="13" xr3:uid="{34DA1FE5-7DB9-4842-AD01-BA59093FB80B}" name="Renewable Capacity Added_x000a_(MW)b" dataDxfId="52" dataCellStyle="Comma"/>
    <tableColumn id="12" xr3:uid="{6A7C313E-3637-4108-9947-222B78312D5C}" name="Annual GHG Emission Avoided (ton of CO2 Equivalent)b" dataDxfId="51" dataCellStyle="Comma"/>
    <tableColumn id="9" xr3:uid="{88C4CC70-6640-426E-B2D6-EEE9086A766A}" name="Target Resultsb" dataDxfId="50" dataCellStyle="Comma"/>
    <tableColumn id="6" xr3:uid="{1EF0858F-1DD1-43B2-8EC6-4436A018C552}" name="Total Project Cost_x000a_($ million)" dataDxfId="49" dataCellStyle="Comma"/>
    <tableColumn id="7" xr3:uid="{BE922F55-DC3C-4FDE-A5D2-DAD3B5AB062B}" name="Loan Approval ($ million)c" dataDxfId="48" dataCellStyle="Comma"/>
    <tableColumn id="10" xr3:uid="{29145B2B-7563-4273-8831-40904BE55745}" name="Eligibility for Green Bonds_x000a_($ million)d" dataDxfId="47" dataCellStyle="Comma"/>
    <tableColumn id="11" xr3:uid="{99C488CB-BF38-4CA9-BD13-423E03033AF1}" name="Allocated Amount _x000a_($ million)e" dataDxfId="46" dataCellStyle="Comma"/>
    <tableColumn id="1" xr3:uid="{A7D531D2-4959-47C3-8FF0-AC3439FB9544}" name="Reflow Amount _x000a_($ million)f" dataDxfId="45" dataCellStyle="Comma"/>
    <tableColumn id="18" xr3:uid="{3C7FB1C1-46DB-4747-A48F-8342CBF36AF2}" name="TOTAL_x000a_($ million)" dataDxfId="44" dataCellStyle="Comma">
      <calculatedColumnFormula>Table22[[#This Row],[Allocated Amount 
($ million)e]]+Table22[[#This Row],[Reflow Amount 
($ million)f]]</calculatedColumnFormula>
    </tableColumn>
    <tableColumn id="17" xr3:uid="{CAF7F167-2DFE-42D2-B1BC-1F58042BE273}" name="Sustainable Development Goals" dataDxfId="43" dataCellStyle="Comma"/>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3C4DEF-CDBB-4FC7-8A5A-B7611C47A389}" name="Table14" displayName="Table14" ref="A4:J21" totalsRowShown="0" headerRowDxfId="42" dataDxfId="41" headerRowBorderDxfId="39" tableBorderDxfId="40">
  <tableColumns count="10">
    <tableColumn id="3" xr3:uid="{752E45F2-E300-41CC-9ECD-18F02E694978}" name="Link to More Information" dataDxfId="38"/>
    <tableColumn id="4" xr3:uid="{7BB8175D-99B9-4AD2-9C36-45C6B195616C}" name=" Project Name _x000a_(Number/Year Loan Approved)  _x000a_and Description" dataDxfId="37"/>
    <tableColumn id="7" xr3:uid="{20343E49-3577-484D-A92A-C1C621BACF69}" name="A/Ma" dataDxfId="36"/>
    <tableColumn id="8" xr3:uid="{C24564DB-D569-4754-BC63-09F1E6C275CC}" name="Target Resultsb" dataDxfId="35"/>
    <tableColumn id="2" xr3:uid="{E85D4283-B231-4E48-91A9-610F7752826F}" name="Total Project Cost_x000a_($ million)" dataDxfId="34" dataCellStyle="Comma"/>
    <tableColumn id="5" xr3:uid="{8A97AC7F-59D3-4E4E-9010-EF92BF88D023}" name="Loan Approval_x000a_($ million)c" dataDxfId="33" dataCellStyle="Comma"/>
    <tableColumn id="9" xr3:uid="{7910A68E-CC74-4E0C-8071-B6ABB46E5F84}" name="Eligibility for Green Bonds_x000a_($ million)d" dataDxfId="32" dataCellStyle="Comma"/>
    <tableColumn id="10" xr3:uid="{C9485F6A-FF9C-4464-BBF7-11F69E234492}" name="Allocated Amount _x000a_($ million)e" dataDxfId="31" dataCellStyle="Comma"/>
    <tableColumn id="1" xr3:uid="{C5C3BDCF-F495-4E41-BFF9-5CF44C0ED45C}" name="Reflow Amount _x000a_($ million)f" dataDxfId="30" dataCellStyle="Comma"/>
    <tableColumn id="6" xr3:uid="{32E50D7B-DBBD-417F-8888-493D8C40ED33}" name="Sustainable Development Goals" dataDxfId="2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5EBCA44-F4B7-44B3-82CF-BDCC60CB0161}" name="Table143" displayName="Table143" ref="A4:J10" totalsRowShown="0" headerRowDxfId="28" dataDxfId="27" headerRowBorderDxfId="25" tableBorderDxfId="26">
  <tableColumns count="10">
    <tableColumn id="3" xr3:uid="{EEC5FC5A-2825-447A-A37A-8A3D33F0510A}" name="Link to More Information" dataDxfId="24"/>
    <tableColumn id="4" xr3:uid="{B8DC33FC-8A3B-4C18-A9E1-02034FA9216C}" name=" Project Name _x000a_(Number/Year Loan Approved)  _x000a_and Description" dataDxfId="23"/>
    <tableColumn id="7" xr3:uid="{1B526BD9-AC74-4C14-B3DC-B700452CDD45}" name="A/Ma" dataDxfId="22"/>
    <tableColumn id="8" xr3:uid="{E4124F10-9248-4C5D-8CB8-D254410E12ED}" name="Target Resultsb" dataDxfId="21"/>
    <tableColumn id="2" xr3:uid="{8987AD3A-35B9-40E3-9BB4-06CB2C4EF561}" name="Total Project Cost_x000a_($ million)" dataDxfId="20"/>
    <tableColumn id="5" xr3:uid="{BDC5226F-76D0-4386-ADD8-94AEF5C1BA5D}" name="Loan Approval_x000a_($ million)c" dataDxfId="19"/>
    <tableColumn id="9" xr3:uid="{7A3FDFFC-FE38-40F7-8374-099D6CDD7B8F}" name="Eligibility for Green Bonds_x000a_($ million)d" dataDxfId="18"/>
    <tableColumn id="10" xr3:uid="{18EA1364-AF9A-4B2B-BAA6-44ADAF576F70}" name="Allocated Amount _x000a_($ million)e" dataDxfId="17"/>
    <tableColumn id="1" xr3:uid="{4D6C24C5-03E9-4BBE-9D2A-3A314EB269E7}" name="Reflow Amount _x000a_($ million)f" dataDxfId="16" dataCellStyle="Comma"/>
    <tableColumn id="6" xr3:uid="{A20DC67C-32F7-48D7-874C-80ECAC1A9196}" name="Sustainable Development Goals" dataDxfId="15"/>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6B6B38-A1B9-46A0-B109-4E49B9DF9B44}" name="Table1435" displayName="Table1435" ref="A5:K24" totalsRowShown="0" headerRowDxfId="14" dataDxfId="13" headerRowBorderDxfId="11" tableBorderDxfId="12">
  <tableColumns count="11">
    <tableColumn id="3" xr3:uid="{3BEE32AE-B7CB-4AFD-8B0D-C75BAB661E8B}" name="Link to More Information" dataDxfId="10"/>
    <tableColumn id="4" xr3:uid="{560583F9-F5F4-4980-A0AD-AA865573436A}" name=" Project Name _x000a_(Number/Year Loan Approved)  _x000a_and Description" dataDxfId="9"/>
    <tableColumn id="13" xr3:uid="{A5C307A9-3D3C-48E1-A451-C520A3D25488}" name="Ocean Finance Framework - Primary Focus Area" dataDxfId="8"/>
    <tableColumn id="12" xr3:uid="{6298A91D-2DDE-4A17-96B9-CDB9A995CA9A}" name="Ocean Finance Framework - Primary Objective" dataDxfId="7"/>
    <tableColumn id="8" xr3:uid="{E6F5A01E-CEE7-4D89-9875-FE33BA3ACD3B}" name="Target Resultsa" dataDxfId="6"/>
    <tableColumn id="2" xr3:uid="{585C467B-B1CE-45B3-8837-57E1A250CAA0}" name="Total Project Cost_x000a_($ million)" dataDxfId="5"/>
    <tableColumn id="5" xr3:uid="{EDE65550-B924-4FCC-8CFE-64877BF3F571}" name="Loan Approval_x000a_($ million)b" dataDxfId="4"/>
    <tableColumn id="9" xr3:uid="{1FA22755-30AA-416A-932C-105739929275}" name="Eligibility for Blue Bonds_x000a_($ million)c" dataDxfId="3"/>
    <tableColumn id="10" xr3:uid="{91C6F901-946D-48E3-AD87-5A03FB2ECCAE}" name="Allocated Amount _x000a_($ million)e" dataDxfId="2"/>
    <tableColumn id="1" xr3:uid="{FB866A85-EF79-412D-B526-F2CB5BF0B0E7}" name="Reflow Amount _x000a_($ million)f" dataDxfId="1" dataCellStyle="Comma"/>
    <tableColumn id="6" xr3:uid="{98FA6EF1-7D9E-4AA5-B429-01E653B923D0}" name="Sustainable Development Goals" dataDxfId="0"/>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db.org/projects/49345-002/main" TargetMode="External"/><Relationship Id="rId21" Type="http://schemas.openxmlformats.org/officeDocument/2006/relationships/hyperlink" Target="https://www.adb.org/projects/50146-001/main" TargetMode="External"/><Relationship Id="rId42" Type="http://schemas.openxmlformats.org/officeDocument/2006/relationships/hyperlink" Target="https://www.adb.org/projects/53106-001/main" TargetMode="External"/><Relationship Id="rId47" Type="http://schemas.openxmlformats.org/officeDocument/2006/relationships/hyperlink" Target="https://www.adb.org/projects/49423-006/main" TargetMode="External"/><Relationship Id="rId63" Type="http://schemas.openxmlformats.org/officeDocument/2006/relationships/hyperlink" Target="https://www.adb.org/projects/54142-001/main" TargetMode="External"/><Relationship Id="rId68" Type="http://schemas.openxmlformats.org/officeDocument/2006/relationships/hyperlink" Target="https://www.adb.org/projects/56245-001/main" TargetMode="External"/><Relationship Id="rId84" Type="http://schemas.openxmlformats.org/officeDocument/2006/relationships/printerSettings" Target="../printerSettings/printerSettings1.bin"/><Relationship Id="rId16" Type="http://schemas.openxmlformats.org/officeDocument/2006/relationships/hyperlink" Target="https://www.adb.org/projects/49241-001/main" TargetMode="External"/><Relationship Id="rId11" Type="http://schemas.openxmlformats.org/officeDocument/2006/relationships/hyperlink" Target="http://www.adb.org/projects/48233-001/main" TargetMode="External"/><Relationship Id="rId32" Type="http://schemas.openxmlformats.org/officeDocument/2006/relationships/hyperlink" Target="https://www.adb.org/projects/51250-001/main" TargetMode="External"/><Relationship Id="rId37" Type="http://schemas.openxmlformats.org/officeDocument/2006/relationships/hyperlink" Target="https://www.adb.org/projects/52292-001/main" TargetMode="External"/><Relationship Id="rId53" Type="http://schemas.openxmlformats.org/officeDocument/2006/relationships/hyperlink" Target="https://www.adb.org/projects/54035-001/main" TargetMode="External"/><Relationship Id="rId58" Type="http://schemas.openxmlformats.org/officeDocument/2006/relationships/hyperlink" Target="https://www.adb.org/projects/52287-001/main" TargetMode="External"/><Relationship Id="rId74" Type="http://schemas.openxmlformats.org/officeDocument/2006/relationships/hyperlink" Target="https://www.adb.org/projects/55191-001/main" TargetMode="External"/><Relationship Id="rId79" Type="http://schemas.openxmlformats.org/officeDocument/2006/relationships/hyperlink" Target="https://www.adb.org/projects/56325-001/main" TargetMode="External"/><Relationship Id="rId5" Type="http://schemas.openxmlformats.org/officeDocument/2006/relationships/hyperlink" Target="http://www.adb.org/projects/41504-023/main?page-2=1&amp;page-3=1" TargetMode="External"/><Relationship Id="rId19" Type="http://schemas.openxmlformats.org/officeDocument/2006/relationships/hyperlink" Target="https://www.adb.org/projects/41504-025/main" TargetMode="External"/><Relationship Id="rId14" Type="http://schemas.openxmlformats.org/officeDocument/2006/relationships/hyperlink" Target="https://www.adb.org/projects/50156-001/main" TargetMode="External"/><Relationship Id="rId22" Type="http://schemas.openxmlformats.org/officeDocument/2006/relationships/hyperlink" Target="https://www.adb.org/projects/50371-001/main" TargetMode="External"/><Relationship Id="rId27" Type="http://schemas.openxmlformats.org/officeDocument/2006/relationships/hyperlink" Target="https://www.adb.org/projects/46914-014/main" TargetMode="External"/><Relationship Id="rId30" Type="http://schemas.openxmlformats.org/officeDocument/2006/relationships/hyperlink" Target="https://www.adb.org/projects/49214-002/main" TargetMode="External"/><Relationship Id="rId35" Type="http://schemas.openxmlformats.org/officeDocument/2006/relationships/hyperlink" Target="https://www.adb.org/projects/51209-002/main" TargetMode="External"/><Relationship Id="rId43" Type="http://schemas.openxmlformats.org/officeDocument/2006/relationships/hyperlink" Target="https://www.adb.org/projects/52329-001/main" TargetMode="External"/><Relationship Id="rId48" Type="http://schemas.openxmlformats.org/officeDocument/2006/relationships/hyperlink" Target="https://www.adb.org/projects/53192-001/main" TargetMode="External"/><Relationship Id="rId56" Type="http://schemas.openxmlformats.org/officeDocument/2006/relationships/hyperlink" Target="https://www.adb.org/projects/50059-002/main" TargetMode="External"/><Relationship Id="rId64" Type="http://schemas.openxmlformats.org/officeDocument/2006/relationships/hyperlink" Target="https://www.adb.org/projects/55101-001/main" TargetMode="External"/><Relationship Id="rId69" Type="http://schemas.openxmlformats.org/officeDocument/2006/relationships/hyperlink" Target="https://www.adb.org/projects/57065-001/main" TargetMode="External"/><Relationship Id="rId77" Type="http://schemas.openxmlformats.org/officeDocument/2006/relationships/hyperlink" Target="https://www.adb.org/projects/57072-001/main" TargetMode="External"/><Relationship Id="rId8" Type="http://schemas.openxmlformats.org/officeDocument/2006/relationships/hyperlink" Target="http://www.adb.org/projects/46058-002/main?page-2=1" TargetMode="External"/><Relationship Id="rId51" Type="http://schemas.openxmlformats.org/officeDocument/2006/relationships/hyperlink" Target="https://www.adb.org/projects/53192-003/main" TargetMode="External"/><Relationship Id="rId72" Type="http://schemas.openxmlformats.org/officeDocument/2006/relationships/hyperlink" Target="https://www.adb.org/projects/57191-001/main" TargetMode="External"/><Relationship Id="rId80" Type="http://schemas.openxmlformats.org/officeDocument/2006/relationships/hyperlink" Target="https://www.adb.org/projects/57006-001/main" TargetMode="External"/><Relationship Id="rId85" Type="http://schemas.openxmlformats.org/officeDocument/2006/relationships/drawing" Target="../drawings/drawing1.xml"/><Relationship Id="rId3" Type="http://schemas.openxmlformats.org/officeDocument/2006/relationships/hyperlink" Target="http://www.adb.org/projects/48423-001/main" TargetMode="External"/><Relationship Id="rId12" Type="http://schemas.openxmlformats.org/officeDocument/2006/relationships/hyperlink" Target="http://www.adb.org/projects/48325-001/main" TargetMode="External"/><Relationship Id="rId17" Type="http://schemas.openxmlformats.org/officeDocument/2006/relationships/hyperlink" Target="https://www.adb.org/projects/48224-002/main" TargetMode="External"/><Relationship Id="rId25" Type="http://schemas.openxmlformats.org/officeDocument/2006/relationships/hyperlink" Target="https://www.adb.org/projects/50373-002/main" TargetMode="External"/><Relationship Id="rId33" Type="http://schemas.openxmlformats.org/officeDocument/2006/relationships/hyperlink" Target="https://www.adb.org/projects/50088-002/main" TargetMode="External"/><Relationship Id="rId38" Type="http://schemas.openxmlformats.org/officeDocument/2006/relationships/hyperlink" Target="https://www.adb.org/projects/52224-001/main" TargetMode="External"/><Relationship Id="rId46" Type="http://schemas.openxmlformats.org/officeDocument/2006/relationships/hyperlink" Target="https://www.adb.org/projects/51033-001/main" TargetMode="External"/><Relationship Id="rId59" Type="http://schemas.openxmlformats.org/officeDocument/2006/relationships/hyperlink" Target="https://www.adb.org/projects/55340-001/main" TargetMode="External"/><Relationship Id="rId67" Type="http://schemas.openxmlformats.org/officeDocument/2006/relationships/hyperlink" Target="https://www.adb.org/projects/55135-001/main" TargetMode="External"/><Relationship Id="rId20" Type="http://schemas.openxmlformats.org/officeDocument/2006/relationships/hyperlink" Target="https://www.adb.org/projects/51210-001/main" TargetMode="External"/><Relationship Id="rId41" Type="http://schemas.openxmlformats.org/officeDocument/2006/relationships/hyperlink" Target="https://www.adb.org/projects/50240-001/main" TargetMode="External"/><Relationship Id="rId54" Type="http://schemas.openxmlformats.org/officeDocument/2006/relationships/hyperlink" Target="https://www.adb.org/projects/54268-001/main" TargetMode="External"/><Relationship Id="rId62" Type="http://schemas.openxmlformats.org/officeDocument/2006/relationships/hyperlink" Target="https://www.adb.org/projects/53206-001/main" TargetMode="External"/><Relationship Id="rId70" Type="http://schemas.openxmlformats.org/officeDocument/2006/relationships/hyperlink" Target="https://www.adb.org/projects/57212-001/main" TargetMode="External"/><Relationship Id="rId75" Type="http://schemas.openxmlformats.org/officeDocument/2006/relationships/hyperlink" Target="https://www.adb.org/projects/55136-001/main" TargetMode="External"/><Relationship Id="rId83" Type="http://schemas.openxmlformats.org/officeDocument/2006/relationships/hyperlink" Target="https://www.adb.org/projects/58109-001/main" TargetMode="External"/><Relationship Id="rId1" Type="http://schemas.openxmlformats.org/officeDocument/2006/relationships/hyperlink" Target="http://www.adb.org/projects/46906-014/main" TargetMode="External"/><Relationship Id="rId6" Type="http://schemas.openxmlformats.org/officeDocument/2006/relationships/hyperlink" Target="http://www.adb.org/projects/44431-013/main?page-2=1&amp;page-3=1" TargetMode="External"/><Relationship Id="rId15" Type="http://schemas.openxmlformats.org/officeDocument/2006/relationships/hyperlink" Target="https://www.adb.org/projects/50200-001/main" TargetMode="External"/><Relationship Id="rId23" Type="http://schemas.openxmlformats.org/officeDocument/2006/relationships/hyperlink" Target="https://www.adb.org/projects/51209-001/main" TargetMode="External"/><Relationship Id="rId28" Type="http://schemas.openxmlformats.org/officeDocument/2006/relationships/hyperlink" Target="https://www.adb.org/projects/50248-001/main" TargetMode="External"/><Relationship Id="rId36" Type="http://schemas.openxmlformats.org/officeDocument/2006/relationships/hyperlink" Target="https://www.adb.org/projects/49450-008/main" TargetMode="External"/><Relationship Id="rId49" Type="http://schemas.openxmlformats.org/officeDocument/2006/relationships/hyperlink" Target="https://www.adb.org/projects/51308-004/main" TargetMode="External"/><Relationship Id="rId57" Type="http://schemas.openxmlformats.org/officeDocument/2006/relationships/hyperlink" Target="https://www.adb.org/projects/51399-001/main" TargetMode="External"/><Relationship Id="rId10" Type="http://schemas.openxmlformats.org/officeDocument/2006/relationships/hyperlink" Target="http://www.adb.org/projects/46453-002/main?page-2=1" TargetMode="External"/><Relationship Id="rId31" Type="http://schemas.openxmlformats.org/officeDocument/2006/relationships/hyperlink" Target="https://www.adb.org/projects/51186-001/main" TargetMode="External"/><Relationship Id="rId44" Type="http://schemas.openxmlformats.org/officeDocument/2006/relationships/hyperlink" Target="https://www.adb.org/projects/51327-001/main" TargetMode="External"/><Relationship Id="rId52" Type="http://schemas.openxmlformats.org/officeDocument/2006/relationships/hyperlink" Target="https://www.adb.org/projects/53270-001/main" TargetMode="External"/><Relationship Id="rId60" Type="http://schemas.openxmlformats.org/officeDocument/2006/relationships/hyperlink" Target="https://www.adb.org/projects/55248-002/main" TargetMode="External"/><Relationship Id="rId65" Type="http://schemas.openxmlformats.org/officeDocument/2006/relationships/hyperlink" Target="https://www.adb.org/projects/56085-001/main" TargetMode="External"/><Relationship Id="rId73" Type="http://schemas.openxmlformats.org/officeDocument/2006/relationships/hyperlink" Target="https://www.adb.org/projects/56241-001/main" TargetMode="External"/><Relationship Id="rId78" Type="http://schemas.openxmlformats.org/officeDocument/2006/relationships/hyperlink" Target="https://www.adb.org/projects/57173-001/main" TargetMode="External"/><Relationship Id="rId81" Type="http://schemas.openxmlformats.org/officeDocument/2006/relationships/hyperlink" Target="https://www.adb.org/projects/58220-001/main" TargetMode="External"/><Relationship Id="rId86" Type="http://schemas.openxmlformats.org/officeDocument/2006/relationships/table" Target="../tables/table1.xml"/><Relationship Id="rId4" Type="http://schemas.openxmlformats.org/officeDocument/2006/relationships/hyperlink" Target="http://www.adb.org/projects/40682-013/main?page-3=1" TargetMode="External"/><Relationship Id="rId9" Type="http://schemas.openxmlformats.org/officeDocument/2006/relationships/hyperlink" Target="http://www.adb.org/projects/42916-014/main?page-2=1" TargetMode="External"/><Relationship Id="rId13" Type="http://schemas.openxmlformats.org/officeDocument/2006/relationships/hyperlink" Target="https://www.adb.org/projects/50195-001/main" TargetMode="External"/><Relationship Id="rId18" Type="http://schemas.openxmlformats.org/officeDocument/2006/relationships/hyperlink" Target="https://www.adb.org/projects/49056-002/main" TargetMode="External"/><Relationship Id="rId39" Type="http://schemas.openxmlformats.org/officeDocument/2006/relationships/hyperlink" Target="https://www.adb.org/projects/52127-001/main" TargetMode="External"/><Relationship Id="rId34" Type="http://schemas.openxmlformats.org/officeDocument/2006/relationships/hyperlink" Target="https://www.adb.org/projects/50330-001/main" TargetMode="External"/><Relationship Id="rId50" Type="http://schemas.openxmlformats.org/officeDocument/2006/relationships/hyperlink" Target="https://www.adb.org/projects/54107-001/main" TargetMode="External"/><Relationship Id="rId55" Type="http://schemas.openxmlformats.org/officeDocument/2006/relationships/hyperlink" Target="https://www.adb.org/projects/53340-001/main" TargetMode="External"/><Relationship Id="rId76" Type="http://schemas.openxmlformats.org/officeDocument/2006/relationships/hyperlink" Target="https://www.adb.org/projects/57086-001/main" TargetMode="External"/><Relationship Id="rId7" Type="http://schemas.openxmlformats.org/officeDocument/2006/relationships/hyperlink" Target="http://www.adb.org/projects/46930-014/main?page-2=1" TargetMode="External"/><Relationship Id="rId71" Type="http://schemas.openxmlformats.org/officeDocument/2006/relationships/hyperlink" Target="https://www.adb.org/projects/56344-001/main" TargetMode="External"/><Relationship Id="rId2" Type="http://schemas.openxmlformats.org/officeDocument/2006/relationships/hyperlink" Target="http://www.adb.org/projects/40061-013/main?page-2=1" TargetMode="External"/><Relationship Id="rId29" Type="http://schemas.openxmlformats.org/officeDocument/2006/relationships/hyperlink" Target="https://www.adb.org/projects/49067-001/main" TargetMode="External"/><Relationship Id="rId24" Type="http://schemas.openxmlformats.org/officeDocument/2006/relationships/hyperlink" Target="https://www.adb.org/projects/49339-001/main" TargetMode="External"/><Relationship Id="rId40" Type="http://schemas.openxmlformats.org/officeDocument/2006/relationships/hyperlink" Target="https://www.adb.org/projects/51182-001/main" TargetMode="External"/><Relationship Id="rId45" Type="http://schemas.openxmlformats.org/officeDocument/2006/relationships/hyperlink" Target="https://www.adb.org/projects/46122-005/main" TargetMode="External"/><Relationship Id="rId66" Type="http://schemas.openxmlformats.org/officeDocument/2006/relationships/hyperlink" Target="https://www.adb.org/projects/56086-001/main" TargetMode="External"/><Relationship Id="rId61" Type="http://schemas.openxmlformats.org/officeDocument/2006/relationships/hyperlink" Target="https://www.adb.org/projects/55205-001/main" TargetMode="External"/><Relationship Id="rId82" Type="http://schemas.openxmlformats.org/officeDocument/2006/relationships/hyperlink" Target="https://www.adb.org/projects/58221-001/main"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adb.org/projects/46452-004/main" TargetMode="External"/><Relationship Id="rId21" Type="http://schemas.openxmlformats.org/officeDocument/2006/relationships/hyperlink" Target="https://www.adb.org/projects/49469-007/main" TargetMode="External"/><Relationship Id="rId34" Type="http://schemas.openxmlformats.org/officeDocument/2006/relationships/hyperlink" Target="https://www.adb.org/projects/53118-002/main" TargetMode="External"/><Relationship Id="rId42" Type="http://schemas.openxmlformats.org/officeDocument/2006/relationships/hyperlink" Target="https://www.adb.org/projects/51117-003/main" TargetMode="External"/><Relationship Id="rId47" Type="http://schemas.openxmlformats.org/officeDocument/2006/relationships/hyperlink" Target="https://www.adb.org/projects/53271-001/main" TargetMode="External"/><Relationship Id="rId50" Type="http://schemas.openxmlformats.org/officeDocument/2006/relationships/hyperlink" Target="https://www.adb.org/projects/52234-001/main" TargetMode="External"/><Relationship Id="rId55" Type="http://schemas.openxmlformats.org/officeDocument/2006/relationships/hyperlink" Target="https://www.adb.org/projects/46452-005/main" TargetMode="External"/><Relationship Id="rId63" Type="http://schemas.openxmlformats.org/officeDocument/2006/relationships/hyperlink" Target="https://www.adb.org/projects/55307-001/main" TargetMode="External"/><Relationship Id="rId7" Type="http://schemas.openxmlformats.org/officeDocument/2006/relationships/hyperlink" Target="http://www.adb.org/projects/46417-001/main?page-2=1&amp;page-3=1" TargetMode="External"/><Relationship Id="rId2" Type="http://schemas.openxmlformats.org/officeDocument/2006/relationships/hyperlink" Target="http://www.adb.org/projects/43441-013/main?page-2=1" TargetMode="External"/><Relationship Id="rId16" Type="http://schemas.openxmlformats.org/officeDocument/2006/relationships/hyperlink" Target="https://www.adb.org/projects/50010-002/main" TargetMode="External"/><Relationship Id="rId29" Type="http://schemas.openxmlformats.org/officeDocument/2006/relationships/hyperlink" Target="https://www.adb.org/projects/51366-001/main" TargetMode="External"/><Relationship Id="rId11" Type="http://schemas.openxmlformats.org/officeDocument/2006/relationships/hyperlink" Target="http://www.adb.org/projects/49094-001/main?page-2=1" TargetMode="External"/><Relationship Id="rId24" Type="http://schemas.openxmlformats.org/officeDocument/2006/relationships/hyperlink" Target="https://www.adb.org/projects/42019-014/main" TargetMode="External"/><Relationship Id="rId32" Type="http://schemas.openxmlformats.org/officeDocument/2006/relationships/hyperlink" Target="https://www.adb.org/projects/51375-001/main" TargetMode="External"/><Relationship Id="rId37" Type="http://schemas.openxmlformats.org/officeDocument/2006/relationships/hyperlink" Target="https://www.adb.org/projects/50322-002/main" TargetMode="External"/><Relationship Id="rId40" Type="http://schemas.openxmlformats.org/officeDocument/2006/relationships/hyperlink" Target="https://www.adb.org/projects/51073-003/main" TargetMode="External"/><Relationship Id="rId45" Type="http://schemas.openxmlformats.org/officeDocument/2006/relationships/hyperlink" Target="https://www.adb.org/projects/51401-002/main" TargetMode="External"/><Relationship Id="rId53" Type="http://schemas.openxmlformats.org/officeDocument/2006/relationships/hyperlink" Target="https://www.adb.org/projects/56107-001/main" TargetMode="External"/><Relationship Id="rId58" Type="http://schemas.openxmlformats.org/officeDocument/2006/relationships/hyperlink" Target="https://www.adb.org/projects/57087-001/main" TargetMode="External"/><Relationship Id="rId66" Type="http://schemas.openxmlformats.org/officeDocument/2006/relationships/drawing" Target="../drawings/drawing2.xml"/><Relationship Id="rId5" Type="http://schemas.openxmlformats.org/officeDocument/2006/relationships/hyperlink" Target="http://www.adb.org/projects/42169-013/main?page-3=1&amp;page-4=1" TargetMode="External"/><Relationship Id="rId61" Type="http://schemas.openxmlformats.org/officeDocument/2006/relationships/hyperlink" Target="https://www.adb.org/projects/56339-001/main" TargetMode="External"/><Relationship Id="rId19" Type="http://schemas.openxmlformats.org/officeDocument/2006/relationships/hyperlink" Target="http://www.adb.org/projects/43332-043/main" TargetMode="External"/><Relationship Id="rId14" Type="http://schemas.openxmlformats.org/officeDocument/2006/relationships/hyperlink" Target="https://www.adb.org/projects/48289-002/main" TargetMode="External"/><Relationship Id="rId22" Type="http://schemas.openxmlformats.org/officeDocument/2006/relationships/hyperlink" Target="https://www.adb.org/projects/52083-001/main" TargetMode="External"/><Relationship Id="rId27" Type="http://schemas.openxmlformats.org/officeDocument/2006/relationships/hyperlink" Target="https://www.adb.org/projects/51052-002/main" TargetMode="External"/><Relationship Id="rId30" Type="http://schemas.openxmlformats.org/officeDocument/2006/relationships/hyperlink" Target="https://www.adb.org/projects/52002-001/main" TargetMode="External"/><Relationship Id="rId35" Type="http://schemas.openxmlformats.org/officeDocument/2006/relationships/hyperlink" Target="https://www.adb.org/projects/53178-001/main" TargetMode="External"/><Relationship Id="rId43" Type="http://schemas.openxmlformats.org/officeDocument/2006/relationships/hyperlink" Target="https://www.adb.org/projects/48025-004/main" TargetMode="External"/><Relationship Id="rId48" Type="http://schemas.openxmlformats.org/officeDocument/2006/relationships/hyperlink" Target="https://www.adb.org/projects/52220-002/main" TargetMode="External"/><Relationship Id="rId56" Type="http://schemas.openxmlformats.org/officeDocument/2006/relationships/hyperlink" Target="https://www.adb.org/projects/54364-001/main" TargetMode="External"/><Relationship Id="rId64" Type="http://schemas.openxmlformats.org/officeDocument/2006/relationships/hyperlink" Target="https://www.adb.org/projects/56297-001/main" TargetMode="External"/><Relationship Id="rId8" Type="http://schemas.openxmlformats.org/officeDocument/2006/relationships/hyperlink" Target="http://www.adb.org/projects/43332-053/main" TargetMode="External"/><Relationship Id="rId51" Type="http://schemas.openxmlformats.org/officeDocument/2006/relationships/hyperlink" Target="https://www.adb.org/projects/52201-001/main" TargetMode="External"/><Relationship Id="rId3" Type="http://schemas.openxmlformats.org/officeDocument/2006/relationships/hyperlink" Target="http://www.adb.org/projects/40080-013/main?page-2=1&amp;page-3=1" TargetMode="External"/><Relationship Id="rId12" Type="http://schemas.openxmlformats.org/officeDocument/2006/relationships/hyperlink" Target="https://www.adb.org/projects/32234-063/main" TargetMode="External"/><Relationship Id="rId17" Type="http://schemas.openxmlformats.org/officeDocument/2006/relationships/hyperlink" Target="https://www.adb.org/projects/47279-003/main" TargetMode="External"/><Relationship Id="rId25" Type="http://schemas.openxmlformats.org/officeDocument/2006/relationships/hyperlink" Target="https://www.adb.org/projects/47279-002/main" TargetMode="External"/><Relationship Id="rId33" Type="http://schemas.openxmlformats.org/officeDocument/2006/relationships/hyperlink" Target="https://www.adb.org/projects/50301-003/main" TargetMode="External"/><Relationship Id="rId38" Type="http://schemas.openxmlformats.org/officeDocument/2006/relationships/hyperlink" Target="https://www.adb.org/projects/40540-018/main" TargetMode="External"/><Relationship Id="rId46" Type="http://schemas.openxmlformats.org/officeDocument/2006/relationships/hyperlink" Target="https://www.adb.org/projects/54123-001/main" TargetMode="External"/><Relationship Id="rId59" Type="http://schemas.openxmlformats.org/officeDocument/2006/relationships/hyperlink" Target="https://www.adb.org/projects/48186-008/main" TargetMode="External"/><Relationship Id="rId67" Type="http://schemas.openxmlformats.org/officeDocument/2006/relationships/table" Target="../tables/table2.xml"/><Relationship Id="rId20" Type="http://schemas.openxmlformats.org/officeDocument/2006/relationships/hyperlink" Target="http://www.adb.org/projects/43332-054/main" TargetMode="External"/><Relationship Id="rId41" Type="http://schemas.openxmlformats.org/officeDocument/2006/relationships/hyperlink" Target="https://www.adb.org/projects/53326-001/main" TargetMode="External"/><Relationship Id="rId54" Type="http://schemas.openxmlformats.org/officeDocument/2006/relationships/hyperlink" Target="https://www.adb.org/projects/52097-003/main" TargetMode="External"/><Relationship Id="rId62" Type="http://schemas.openxmlformats.org/officeDocument/2006/relationships/hyperlink" Target="https://www.adb.org/projects/48434-004/main" TargetMode="External"/><Relationship Id="rId1" Type="http://schemas.openxmlformats.org/officeDocument/2006/relationships/hyperlink" Target="http://www.adb.org/projects/40080-013/main?page-2=1" TargetMode="External"/><Relationship Id="rId6" Type="http://schemas.openxmlformats.org/officeDocument/2006/relationships/hyperlink" Target="http://www.adb.org/projects/45023-002/main?page-2=1&amp;page-3=1" TargetMode="External"/><Relationship Id="rId15" Type="http://schemas.openxmlformats.org/officeDocument/2006/relationships/hyperlink" Target="https://www.adb.org/projects/42019-013/main" TargetMode="External"/><Relationship Id="rId23" Type="http://schemas.openxmlformats.org/officeDocument/2006/relationships/hyperlink" Target="https://www.adb.org/projects/51274-001/main" TargetMode="External"/><Relationship Id="rId28" Type="http://schemas.openxmlformats.org/officeDocument/2006/relationships/hyperlink" Target="https://www.adb.org/projects/49111-005/main" TargetMode="External"/><Relationship Id="rId36" Type="http://schemas.openxmlformats.org/officeDocument/2006/relationships/hyperlink" Target="https://www.adb.org/projects/49258-002/main" TargetMode="External"/><Relationship Id="rId49" Type="http://schemas.openxmlformats.org/officeDocument/2006/relationships/hyperlink" Target="https://www.adb.org/projects/52298-002/main" TargetMode="External"/><Relationship Id="rId57" Type="http://schemas.openxmlformats.org/officeDocument/2006/relationships/hyperlink" Target="https://www.adb.org/projects/45296-006/main" TargetMode="External"/><Relationship Id="rId10" Type="http://schemas.openxmlformats.org/officeDocument/2006/relationships/hyperlink" Target="http://www.adb.org/projects/46168-001/main?page-2=1" TargetMode="External"/><Relationship Id="rId31" Type="http://schemas.openxmlformats.org/officeDocument/2006/relationships/hyperlink" Target="https://www.adb.org/projects/52097-002/main" TargetMode="External"/><Relationship Id="rId44" Type="http://schemas.openxmlformats.org/officeDocument/2006/relationships/hyperlink" Target="https://www.adb.org/projects/52230-001/main" TargetMode="External"/><Relationship Id="rId52" Type="http://schemas.openxmlformats.org/officeDocument/2006/relationships/hyperlink" Target="https://www.adb.org/projects/42169-024/main" TargetMode="External"/><Relationship Id="rId60" Type="http://schemas.openxmlformats.org/officeDocument/2006/relationships/hyperlink" Target="https://www.adb.org/projects/56272-001/main" TargetMode="External"/><Relationship Id="rId65" Type="http://schemas.openxmlformats.org/officeDocument/2006/relationships/printerSettings" Target="../printerSettings/printerSettings2.bin"/><Relationship Id="rId4" Type="http://schemas.openxmlformats.org/officeDocument/2006/relationships/hyperlink" Target="http://www.adb.org/projects/36330-023/main?page-3=1" TargetMode="External"/><Relationship Id="rId9" Type="http://schemas.openxmlformats.org/officeDocument/2006/relationships/hyperlink" Target="http://www.adb.org/projects/32234-053/main" TargetMode="External"/><Relationship Id="rId13" Type="http://schemas.openxmlformats.org/officeDocument/2006/relationships/hyperlink" Target="https://www.adb.org/projects/46452-003/main" TargetMode="External"/><Relationship Id="rId18" Type="http://schemas.openxmlformats.org/officeDocument/2006/relationships/hyperlink" Target="https://www.adb.org/projects/50312-003/main" TargetMode="External"/><Relationship Id="rId39" Type="http://schemas.openxmlformats.org/officeDocument/2006/relationships/hyperlink" Target="https://www.adb.org/projects/52298-001/mai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db.org/projects/53022-001/main" TargetMode="External"/><Relationship Id="rId13" Type="http://schemas.openxmlformats.org/officeDocument/2006/relationships/hyperlink" Target="https://www.adb.org/projects/51294-001/main" TargetMode="External"/><Relationship Id="rId18" Type="http://schemas.openxmlformats.org/officeDocument/2006/relationships/hyperlink" Target="https://www.adb.org/projects/56151-001/main" TargetMode="External"/><Relationship Id="rId3" Type="http://schemas.openxmlformats.org/officeDocument/2006/relationships/hyperlink" Target="https://www.adb.org/projects/49107-005/main" TargetMode="External"/><Relationship Id="rId21" Type="http://schemas.openxmlformats.org/officeDocument/2006/relationships/drawing" Target="../drawings/drawing3.xml"/><Relationship Id="rId7" Type="http://schemas.openxmlformats.org/officeDocument/2006/relationships/hyperlink" Target="https://www.adb.org/projects/51423-002/main" TargetMode="External"/><Relationship Id="rId12" Type="http://schemas.openxmlformats.org/officeDocument/2006/relationships/hyperlink" Target="https://www.adb.org/projects/49430-006/main" TargetMode="External"/><Relationship Id="rId17" Type="http://schemas.openxmlformats.org/officeDocument/2006/relationships/hyperlink" Target="https://www.adb.org/projects/51157-001/main" TargetMode="External"/><Relationship Id="rId2" Type="http://schemas.openxmlformats.org/officeDocument/2006/relationships/hyperlink" Target="https://www.adb.org/projects/48409-002/main" TargetMode="External"/><Relationship Id="rId16" Type="http://schemas.openxmlformats.org/officeDocument/2006/relationships/hyperlink" Target="https://www.adb.org/projects/56283-001/main" TargetMode="External"/><Relationship Id="rId20" Type="http://schemas.openxmlformats.org/officeDocument/2006/relationships/printerSettings" Target="../printerSettings/printerSettings3.bin"/><Relationship Id="rId1" Type="http://schemas.openxmlformats.org/officeDocument/2006/relationships/hyperlink" Target="https://www.adb.org/projects/47071-002/main" TargetMode="External"/><Relationship Id="rId6" Type="http://schemas.openxmlformats.org/officeDocument/2006/relationships/hyperlink" Target="http://www.adb.org/projects/42016-013/main?page-2=1&amp;page-3=1" TargetMode="External"/><Relationship Id="rId11" Type="http://schemas.openxmlformats.org/officeDocument/2006/relationships/hyperlink" Target="https://www.adb.org/projects/55201-001/main" TargetMode="External"/><Relationship Id="rId5" Type="http://schemas.openxmlformats.org/officeDocument/2006/relationships/hyperlink" Target="https://www.adb.org/projects/51162-001/main" TargetMode="External"/><Relationship Id="rId15" Type="http://schemas.openxmlformats.org/officeDocument/2006/relationships/hyperlink" Target="https://www.adb.org/projects/51381-001/main" TargetMode="External"/><Relationship Id="rId10" Type="http://schemas.openxmlformats.org/officeDocument/2006/relationships/hyperlink" Target="https://www.adb.org/projects/48218-006/main" TargetMode="External"/><Relationship Id="rId19" Type="http://schemas.openxmlformats.org/officeDocument/2006/relationships/hyperlink" Target="https://www.adb.org/projects/56073-001/main" TargetMode="External"/><Relationship Id="rId4" Type="http://schemas.openxmlformats.org/officeDocument/2006/relationships/hyperlink" Target="https://www.adb.org/projects/49169-002/main" TargetMode="External"/><Relationship Id="rId9" Type="http://schemas.openxmlformats.org/officeDocument/2006/relationships/hyperlink" Target="https://www.adb.org/projects/56137-001/main" TargetMode="External"/><Relationship Id="rId14" Type="http://schemas.openxmlformats.org/officeDocument/2006/relationships/hyperlink" Target="https://www.adb.org/projects/53237-001/main" TargetMode="External"/><Relationship Id="rId22" Type="http://schemas.openxmlformats.org/officeDocument/2006/relationships/table" Target="../tables/table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db.org/projects/51077-003/main" TargetMode="External"/><Relationship Id="rId13" Type="http://schemas.openxmlformats.org/officeDocument/2006/relationships/hyperlink" Target="https://www.adb.org/projects/53051-001/main" TargetMode="External"/><Relationship Id="rId18" Type="http://schemas.openxmlformats.org/officeDocument/2006/relationships/hyperlink" Target="https://www.adb.org/projects/55252-001/main" TargetMode="External"/><Relationship Id="rId3" Type="http://schemas.openxmlformats.org/officeDocument/2006/relationships/hyperlink" Target="https://www.adb.org/projects/51116-002/main" TargetMode="External"/><Relationship Id="rId21" Type="http://schemas.openxmlformats.org/officeDocument/2006/relationships/drawing" Target="../drawings/drawing4.xml"/><Relationship Id="rId7" Type="http://schemas.openxmlformats.org/officeDocument/2006/relationships/hyperlink" Target="https://www.adb.org/projects/49329-007/main" TargetMode="External"/><Relationship Id="rId12" Type="http://schemas.openxmlformats.org/officeDocument/2006/relationships/hyperlink" Target="https://www.adb.org/projects/53049-001/main" TargetMode="External"/><Relationship Id="rId17" Type="http://schemas.openxmlformats.org/officeDocument/2006/relationships/hyperlink" Target="https://www.adb.org/projects/56286-001/main" TargetMode="External"/><Relationship Id="rId2" Type="http://schemas.openxmlformats.org/officeDocument/2006/relationships/hyperlink" Target="https://www.adb.org/projects/49387-002/main" TargetMode="External"/><Relationship Id="rId16" Type="http://schemas.openxmlformats.org/officeDocument/2006/relationships/hyperlink" Target="https://www.adb.org/projects/57074-001/main" TargetMode="External"/><Relationship Id="rId20" Type="http://schemas.openxmlformats.org/officeDocument/2006/relationships/printerSettings" Target="../printerSettings/printerSettings4.bin"/><Relationship Id="rId1" Type="http://schemas.openxmlformats.org/officeDocument/2006/relationships/hyperlink" Target="https://www.adb.org/projects/50099-002/main" TargetMode="External"/><Relationship Id="rId6" Type="http://schemas.openxmlformats.org/officeDocument/2006/relationships/hyperlink" Target="https://www.adb.org/projects/54333-001/main" TargetMode="External"/><Relationship Id="rId11" Type="http://schemas.openxmlformats.org/officeDocument/2006/relationships/hyperlink" Target="https://www.adb.org/projects/51036-002/main" TargetMode="External"/><Relationship Id="rId5" Type="http://schemas.openxmlformats.org/officeDocument/2006/relationships/hyperlink" Target="https://www.adb.org/projects/52026-001/main" TargetMode="External"/><Relationship Id="rId15" Type="http://schemas.openxmlformats.org/officeDocument/2006/relationships/hyperlink" Target="https://www.adb.org/projects/56207-001/main" TargetMode="External"/><Relationship Id="rId10" Type="http://schemas.openxmlformats.org/officeDocument/2006/relationships/hyperlink" Target="https://www.adb.org/projects/49107-009/main" TargetMode="External"/><Relationship Id="rId19" Type="http://schemas.openxmlformats.org/officeDocument/2006/relationships/hyperlink" Target="https://www.adb.org/projects/54428-001/main" TargetMode="External"/><Relationship Id="rId4" Type="http://schemas.openxmlformats.org/officeDocument/2006/relationships/hyperlink" Target="https://www.adb.org/projects/52023-001/main" TargetMode="External"/><Relationship Id="rId9" Type="http://schemas.openxmlformats.org/officeDocument/2006/relationships/hyperlink" Target="https://www.adb.org/projects/53053-001/main" TargetMode="External"/><Relationship Id="rId14" Type="http://schemas.openxmlformats.org/officeDocument/2006/relationships/hyperlink" Target="https://www.adb.org/projects/53261-001/main" TargetMode="External"/><Relationship Id="rId22"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U124"/>
  <sheetViews>
    <sheetView tabSelected="1" zoomScale="85" zoomScaleNormal="85" zoomScaleSheetLayoutView="100" zoomScalePageLayoutView="54" workbookViewId="0"/>
  </sheetViews>
  <sheetFormatPr defaultColWidth="9.140625" defaultRowHeight="13.15" outlineLevelCol="1"/>
  <cols>
    <col min="1" max="1" width="17.42578125" customWidth="1"/>
    <col min="2" max="2" width="44.42578125" customWidth="1"/>
    <col min="3" max="3" width="10.7109375" customWidth="1" outlineLevel="1"/>
    <col min="4" max="4" width="9.140625" customWidth="1" outlineLevel="1"/>
    <col min="5" max="5" width="17.42578125" style="2" customWidth="1" outlineLevel="1"/>
    <col min="6" max="10" width="15.42578125" style="2" customWidth="1" outlineLevel="1"/>
    <col min="11" max="11" width="71" customWidth="1"/>
    <col min="12" max="12" width="15.42578125" style="2" customWidth="1"/>
    <col min="13" max="13" width="14.140625" style="2" customWidth="1"/>
    <col min="14" max="14" width="16.42578125" style="2" customWidth="1"/>
    <col min="15" max="15" width="17.7109375" style="2" customWidth="1"/>
    <col min="16" max="16" width="15.42578125" style="46" customWidth="1"/>
    <col min="17" max="17" width="42.42578125" style="2" hidden="1" customWidth="1"/>
    <col min="18" max="18" width="15.42578125" customWidth="1"/>
    <col min="20" max="20" width="9.42578125" bestFit="1" customWidth="1"/>
    <col min="21" max="21" width="14.42578125" bestFit="1" customWidth="1"/>
  </cols>
  <sheetData>
    <row r="4" spans="1:21" ht="13.9">
      <c r="K4" s="14"/>
    </row>
    <row r="5" spans="1:21" ht="13.9">
      <c r="K5" s="14"/>
    </row>
    <row r="6" spans="1:21" s="6" customFormat="1" ht="24.6">
      <c r="A6" s="154" t="s">
        <v>0</v>
      </c>
      <c r="B6" s="154"/>
      <c r="C6" s="154"/>
      <c r="D6" s="154"/>
      <c r="E6" s="154"/>
      <c r="F6" s="154"/>
      <c r="G6" s="154"/>
      <c r="H6" s="154"/>
      <c r="I6" s="154"/>
      <c r="J6" s="154"/>
      <c r="K6" s="154"/>
      <c r="L6" s="154"/>
      <c r="M6" s="154"/>
      <c r="N6" s="154"/>
      <c r="O6" s="154"/>
      <c r="P6" s="154"/>
      <c r="Q6" s="154"/>
      <c r="R6" s="154"/>
    </row>
    <row r="7" spans="1:21" s="4" customFormat="1" ht="22.9">
      <c r="A7" s="155" t="s">
        <v>1</v>
      </c>
      <c r="B7" s="155"/>
      <c r="C7" s="155"/>
      <c r="D7" s="155"/>
      <c r="E7" s="155"/>
      <c r="F7" s="155"/>
      <c r="G7" s="155"/>
      <c r="H7" s="155"/>
      <c r="I7" s="155"/>
      <c r="J7" s="155"/>
      <c r="K7" s="155"/>
      <c r="L7" s="155"/>
      <c r="M7" s="155"/>
      <c r="N7" s="155"/>
      <c r="O7" s="155"/>
      <c r="P7" s="155"/>
      <c r="Q7" s="155"/>
      <c r="R7" s="155"/>
    </row>
    <row r="8" spans="1:21" s="4" customFormat="1" ht="22.9">
      <c r="B8" s="5"/>
      <c r="E8" s="34"/>
      <c r="F8" s="34"/>
      <c r="G8" s="34"/>
      <c r="H8" s="34"/>
      <c r="I8" s="34"/>
      <c r="J8" s="34"/>
      <c r="L8" s="34"/>
      <c r="M8" s="34"/>
      <c r="N8" s="34"/>
      <c r="O8" s="34"/>
      <c r="P8" s="47"/>
      <c r="Q8" s="34"/>
    </row>
    <row r="9" spans="1:21" s="3" customFormat="1" ht="20.65" customHeight="1">
      <c r="A9" s="156" t="s">
        <v>2</v>
      </c>
      <c r="B9" s="156"/>
      <c r="C9" s="156"/>
      <c r="D9" s="156"/>
      <c r="E9" s="156"/>
      <c r="F9" s="156"/>
      <c r="G9" s="156"/>
      <c r="H9" s="156"/>
      <c r="I9" s="156"/>
      <c r="J9" s="156"/>
      <c r="K9" s="156"/>
      <c r="L9" s="156"/>
      <c r="M9" s="156"/>
      <c r="N9" s="156"/>
      <c r="O9" s="156"/>
      <c r="P9" s="156"/>
      <c r="Q9" s="156"/>
      <c r="R9" s="156"/>
    </row>
    <row r="10" spans="1:21" s="3" customFormat="1" ht="20.45">
      <c r="A10" s="157" t="s">
        <v>3</v>
      </c>
      <c r="B10" s="157"/>
      <c r="C10" s="157"/>
      <c r="D10" s="157"/>
      <c r="E10" s="157"/>
      <c r="F10" s="157"/>
      <c r="G10" s="157"/>
      <c r="H10" s="157"/>
      <c r="I10" s="157"/>
      <c r="J10" s="157"/>
      <c r="K10" s="157"/>
      <c r="L10" s="157"/>
      <c r="M10" s="157"/>
      <c r="N10" s="157"/>
      <c r="O10" s="157"/>
      <c r="P10" s="157"/>
      <c r="Q10" s="157"/>
      <c r="R10" s="157"/>
    </row>
    <row r="11" spans="1:21" s="112" customFormat="1" ht="82.9">
      <c r="A11" s="8" t="s">
        <v>4</v>
      </c>
      <c r="B11" s="9" t="s">
        <v>5</v>
      </c>
      <c r="C11" s="10" t="s">
        <v>6</v>
      </c>
      <c r="D11" s="10" t="s">
        <v>7</v>
      </c>
      <c r="E11" s="10" t="s">
        <v>8</v>
      </c>
      <c r="F11" s="11" t="s">
        <v>9</v>
      </c>
      <c r="G11" s="11" t="s">
        <v>10</v>
      </c>
      <c r="H11" s="11" t="s">
        <v>11</v>
      </c>
      <c r="I11" s="11" t="s">
        <v>12</v>
      </c>
      <c r="J11" s="11" t="s">
        <v>13</v>
      </c>
      <c r="K11" s="10" t="s">
        <v>14</v>
      </c>
      <c r="L11" s="10" t="s">
        <v>15</v>
      </c>
      <c r="M11" s="10" t="s">
        <v>16</v>
      </c>
      <c r="N11" s="10" t="s">
        <v>17</v>
      </c>
      <c r="O11" s="10" t="s">
        <v>18</v>
      </c>
      <c r="P11" s="48" t="s">
        <v>19</v>
      </c>
      <c r="Q11" s="10" t="s">
        <v>20</v>
      </c>
      <c r="R11" s="10" t="s">
        <v>21</v>
      </c>
      <c r="S11" s="111"/>
    </row>
    <row r="12" spans="1:21" s="57" customFormat="1" ht="58.15">
      <c r="A12" s="22" t="s">
        <v>22</v>
      </c>
      <c r="B12" s="113" t="s">
        <v>23</v>
      </c>
      <c r="C12" s="18" t="s">
        <v>24</v>
      </c>
      <c r="D12" s="18" t="s">
        <v>25</v>
      </c>
      <c r="E12" s="38">
        <v>0.8</v>
      </c>
      <c r="F12" s="114">
        <v>40</v>
      </c>
      <c r="G12" s="115">
        <v>400000</v>
      </c>
      <c r="H12" s="114" t="s">
        <v>26</v>
      </c>
      <c r="I12" s="114" t="s">
        <v>26</v>
      </c>
      <c r="J12" s="115">
        <v>330000</v>
      </c>
      <c r="K12" s="116" t="s">
        <v>27</v>
      </c>
      <c r="L12" s="24">
        <f>120+0</f>
        <v>120</v>
      </c>
      <c r="M12" s="35">
        <v>50</v>
      </c>
      <c r="N12" s="35">
        <v>40</v>
      </c>
      <c r="O12" s="35">
        <v>16.704116951999996</v>
      </c>
      <c r="P12" s="117">
        <v>-9.5183862759999993</v>
      </c>
      <c r="Q12" s="35">
        <f>Table22[[#This Row],[Allocated Amount 
($ million)e]]+Table22[[#This Row],[Reflow Amount 
($ million)f]]</f>
        <v>7.1857306759999968</v>
      </c>
      <c r="R12" s="43"/>
      <c r="T12"/>
      <c r="U12" s="58"/>
    </row>
    <row r="13" spans="1:21" s="57" customFormat="1" ht="96.6">
      <c r="A13" s="21" t="s">
        <v>28</v>
      </c>
      <c r="B13" s="113" t="s">
        <v>29</v>
      </c>
      <c r="C13" s="18" t="s">
        <v>24</v>
      </c>
      <c r="D13" s="18" t="s">
        <v>30</v>
      </c>
      <c r="E13" s="38">
        <v>1</v>
      </c>
      <c r="F13" s="114">
        <v>15</v>
      </c>
      <c r="G13" s="115">
        <v>27222</v>
      </c>
      <c r="H13" s="115">
        <v>92000</v>
      </c>
      <c r="I13" s="118" t="s">
        <v>31</v>
      </c>
      <c r="J13" s="115">
        <v>1000000</v>
      </c>
      <c r="K13" s="116" t="s">
        <v>32</v>
      </c>
      <c r="L13" s="24">
        <v>152.54</v>
      </c>
      <c r="M13" s="35">
        <v>66.08</v>
      </c>
      <c r="N13" s="35">
        <v>66.08</v>
      </c>
      <c r="O13" s="35">
        <v>36.298909180000003</v>
      </c>
      <c r="P13" s="117">
        <v>-19.846197111999995</v>
      </c>
      <c r="Q13" s="35">
        <f>Table22[[#This Row],[Allocated Amount 
($ million)e]]+Table22[[#This Row],[Reflow Amount 
($ million)f]]</f>
        <v>16.452712068000007</v>
      </c>
      <c r="R13" s="43"/>
      <c r="T13"/>
      <c r="U13" s="58"/>
    </row>
    <row r="14" spans="1:21" s="57" customFormat="1" ht="57">
      <c r="A14" s="22" t="s">
        <v>33</v>
      </c>
      <c r="B14" s="113" t="s">
        <v>34</v>
      </c>
      <c r="C14" s="18" t="s">
        <v>24</v>
      </c>
      <c r="D14" s="18" t="s">
        <v>30</v>
      </c>
      <c r="E14" s="38">
        <v>1</v>
      </c>
      <c r="F14" s="114">
        <v>30</v>
      </c>
      <c r="G14" s="114" t="s">
        <v>26</v>
      </c>
      <c r="H14" s="115">
        <v>35600</v>
      </c>
      <c r="I14" s="119">
        <v>6</v>
      </c>
      <c r="J14" s="115">
        <v>35000</v>
      </c>
      <c r="K14" s="116" t="s">
        <v>35</v>
      </c>
      <c r="L14" s="24">
        <v>71.599999999999994</v>
      </c>
      <c r="M14" s="35">
        <v>37.700000000000003</v>
      </c>
      <c r="N14" s="35">
        <v>37.700000000000003</v>
      </c>
      <c r="O14" s="35">
        <v>35.601137389999991</v>
      </c>
      <c r="P14" s="117">
        <v>-10.015581114000002</v>
      </c>
      <c r="Q14" s="35">
        <f>Table22[[#This Row],[Allocated Amount 
($ million)e]]+Table22[[#This Row],[Reflow Amount 
($ million)f]]</f>
        <v>25.585556275999991</v>
      </c>
      <c r="R14" s="43"/>
      <c r="T14"/>
      <c r="U14" s="58"/>
    </row>
    <row r="15" spans="1:21" s="57" customFormat="1" ht="81">
      <c r="A15" s="21" t="s">
        <v>36</v>
      </c>
      <c r="B15" s="113" t="s">
        <v>37</v>
      </c>
      <c r="C15" s="18" t="s">
        <v>24</v>
      </c>
      <c r="D15" s="18" t="s">
        <v>30</v>
      </c>
      <c r="E15" s="38">
        <v>1</v>
      </c>
      <c r="F15" s="114">
        <v>40</v>
      </c>
      <c r="G15" s="114" t="s">
        <v>26</v>
      </c>
      <c r="H15" s="114" t="s">
        <v>26</v>
      </c>
      <c r="I15" s="114" t="s">
        <v>26</v>
      </c>
      <c r="J15" s="114" t="s">
        <v>26</v>
      </c>
      <c r="K15" s="23" t="s">
        <v>38</v>
      </c>
      <c r="L15" s="24">
        <f>100+33.69</f>
        <v>133.69</v>
      </c>
      <c r="M15" s="35">
        <v>65.599999999999994</v>
      </c>
      <c r="N15" s="35">
        <v>65.599999999999994</v>
      </c>
      <c r="O15" s="35">
        <v>49.138810209999995</v>
      </c>
      <c r="P15" s="117">
        <v>-28.096460042000004</v>
      </c>
      <c r="Q15" s="35">
        <f>Table22[[#This Row],[Allocated Amount 
($ million)e]]+Table22[[#This Row],[Reflow Amount 
($ million)f]]</f>
        <v>21.042350167999992</v>
      </c>
      <c r="R15" s="43"/>
      <c r="T15"/>
      <c r="U15" s="58"/>
    </row>
    <row r="16" spans="1:21" s="57" customFormat="1" ht="68.45">
      <c r="A16" s="21" t="s">
        <v>39</v>
      </c>
      <c r="B16" s="113" t="s">
        <v>40</v>
      </c>
      <c r="C16" s="18" t="s">
        <v>24</v>
      </c>
      <c r="D16" s="18" t="s">
        <v>30</v>
      </c>
      <c r="E16" s="38">
        <v>1</v>
      </c>
      <c r="F16" s="114">
        <v>40</v>
      </c>
      <c r="G16" s="114" t="s">
        <v>26</v>
      </c>
      <c r="H16" s="115">
        <v>496000</v>
      </c>
      <c r="I16" s="119">
        <v>84</v>
      </c>
      <c r="J16" s="115">
        <v>255200</v>
      </c>
      <c r="K16" s="23" t="s">
        <v>41</v>
      </c>
      <c r="L16" s="24">
        <v>200</v>
      </c>
      <c r="M16" s="35">
        <v>100</v>
      </c>
      <c r="N16" s="35">
        <v>100</v>
      </c>
      <c r="O16" s="35">
        <v>80</v>
      </c>
      <c r="P16" s="117">
        <v>-71.182187760000005</v>
      </c>
      <c r="Q16" s="35">
        <f>Table22[[#This Row],[Allocated Amount 
($ million)e]]+Table22[[#This Row],[Reflow Amount 
($ million)f]]</f>
        <v>8.817812239999995</v>
      </c>
      <c r="R16" s="43"/>
      <c r="T16"/>
      <c r="U16" s="58"/>
    </row>
    <row r="17" spans="1:21" s="57" customFormat="1" ht="92.45">
      <c r="A17" s="21" t="s">
        <v>42</v>
      </c>
      <c r="B17" s="113" t="s">
        <v>43</v>
      </c>
      <c r="C17" s="18" t="s">
        <v>24</v>
      </c>
      <c r="D17" s="18" t="s">
        <v>25</v>
      </c>
      <c r="E17" s="38">
        <v>1</v>
      </c>
      <c r="F17" s="114">
        <v>20</v>
      </c>
      <c r="G17" s="115">
        <v>150000</v>
      </c>
      <c r="H17" s="114" t="s">
        <v>26</v>
      </c>
      <c r="I17" s="114" t="s">
        <v>26</v>
      </c>
      <c r="J17" s="115">
        <v>90000</v>
      </c>
      <c r="K17" s="23" t="s">
        <v>44</v>
      </c>
      <c r="L17" s="24">
        <v>200</v>
      </c>
      <c r="M17" s="35">
        <v>20</v>
      </c>
      <c r="N17" s="35">
        <v>20</v>
      </c>
      <c r="O17" s="35">
        <v>16.025880539999999</v>
      </c>
      <c r="P17" s="117">
        <v>-9.359188915999999</v>
      </c>
      <c r="Q17" s="35">
        <f>Table22[[#This Row],[Allocated Amount 
($ million)e]]+Table22[[#This Row],[Reflow Amount 
($ million)f]]</f>
        <v>6.6666916240000003</v>
      </c>
      <c r="R17" s="43"/>
      <c r="T17"/>
      <c r="U17" s="58"/>
    </row>
    <row r="18" spans="1:21" s="57" customFormat="1" ht="49.15">
      <c r="A18" s="21" t="s">
        <v>45</v>
      </c>
      <c r="B18" s="113" t="s">
        <v>46</v>
      </c>
      <c r="C18" s="18" t="s">
        <v>24</v>
      </c>
      <c r="D18" s="18" t="s">
        <v>30</v>
      </c>
      <c r="E18" s="38">
        <v>1</v>
      </c>
      <c r="F18" s="114">
        <v>40</v>
      </c>
      <c r="G18" s="114" t="s">
        <v>26</v>
      </c>
      <c r="H18" s="115">
        <v>610000</v>
      </c>
      <c r="I18" s="119">
        <v>120</v>
      </c>
      <c r="J18" s="115">
        <v>450000</v>
      </c>
      <c r="K18" s="23" t="s">
        <v>47</v>
      </c>
      <c r="L18" s="24">
        <v>378.5</v>
      </c>
      <c r="M18" s="35">
        <v>100</v>
      </c>
      <c r="N18" s="35">
        <v>100</v>
      </c>
      <c r="O18" s="35">
        <v>108.63244519</v>
      </c>
      <c r="P18" s="117">
        <v>-77.766686266000008</v>
      </c>
      <c r="Q18" s="35">
        <f>Table22[[#This Row],[Allocated Amount 
($ million)e]]+Table22[[#This Row],[Reflow Amount 
($ million)f]]</f>
        <v>30.865758923999991</v>
      </c>
      <c r="R18" s="43"/>
      <c r="T18"/>
      <c r="U18" s="58"/>
    </row>
    <row r="19" spans="1:21" s="57" customFormat="1" ht="70.150000000000006">
      <c r="A19" s="21" t="s">
        <v>48</v>
      </c>
      <c r="B19" s="113" t="s">
        <v>49</v>
      </c>
      <c r="C19" s="18" t="s">
        <v>24</v>
      </c>
      <c r="D19" s="18" t="s">
        <v>30</v>
      </c>
      <c r="E19" s="38">
        <v>1</v>
      </c>
      <c r="F19" s="114">
        <v>25</v>
      </c>
      <c r="G19" s="114" t="s">
        <v>26</v>
      </c>
      <c r="H19" s="115">
        <v>197000</v>
      </c>
      <c r="I19" s="119">
        <v>50</v>
      </c>
      <c r="J19" s="115">
        <v>154446</v>
      </c>
      <c r="K19" s="23" t="s">
        <v>50</v>
      </c>
      <c r="L19" s="24">
        <f>150+75.58+96.68</f>
        <v>322.26</v>
      </c>
      <c r="M19" s="35">
        <v>150</v>
      </c>
      <c r="N19" s="35">
        <v>150</v>
      </c>
      <c r="O19" s="35">
        <v>119.18296327</v>
      </c>
      <c r="P19" s="117">
        <v>-38.783561004999996</v>
      </c>
      <c r="Q19" s="35">
        <f>Table22[[#This Row],[Allocated Amount 
($ million)e]]+Table22[[#This Row],[Reflow Amount 
($ million)f]]</f>
        <v>80.399402265000006</v>
      </c>
      <c r="R19" s="43"/>
      <c r="T19"/>
      <c r="U19" s="58"/>
    </row>
    <row r="20" spans="1:21" s="57" customFormat="1" ht="49.15">
      <c r="A20" s="21" t="s">
        <v>51</v>
      </c>
      <c r="B20" s="113" t="s">
        <v>52</v>
      </c>
      <c r="C20" s="18" t="s">
        <v>24</v>
      </c>
      <c r="D20" s="18" t="s">
        <v>30</v>
      </c>
      <c r="E20" s="38">
        <v>1</v>
      </c>
      <c r="F20" s="114">
        <v>30</v>
      </c>
      <c r="G20" s="114" t="s">
        <v>26</v>
      </c>
      <c r="H20" s="115">
        <v>2529000</v>
      </c>
      <c r="I20" s="119">
        <v>320</v>
      </c>
      <c r="J20" s="115">
        <v>1300000</v>
      </c>
      <c r="K20" s="23" t="s">
        <v>53</v>
      </c>
      <c r="L20" s="24">
        <v>1239.3</v>
      </c>
      <c r="M20" s="35">
        <v>250</v>
      </c>
      <c r="N20" s="35">
        <v>250</v>
      </c>
      <c r="O20" s="35">
        <v>250</v>
      </c>
      <c r="P20" s="117">
        <v>-112.90842575999999</v>
      </c>
      <c r="Q20" s="35">
        <f>Table22[[#This Row],[Allocated Amount 
($ million)e]]+Table22[[#This Row],[Reflow Amount 
($ million)f]]</f>
        <v>137.09157424</v>
      </c>
      <c r="R20" s="43"/>
      <c r="T20"/>
      <c r="U20" s="58"/>
    </row>
    <row r="21" spans="1:21" s="57" customFormat="1" ht="57">
      <c r="A21" s="21" t="s">
        <v>54</v>
      </c>
      <c r="B21" s="113" t="s">
        <v>55</v>
      </c>
      <c r="C21" s="18" t="s">
        <v>24</v>
      </c>
      <c r="D21" s="18" t="s">
        <v>30</v>
      </c>
      <c r="E21" s="38">
        <v>1</v>
      </c>
      <c r="F21" s="114">
        <v>25</v>
      </c>
      <c r="G21" s="114" t="s">
        <v>26</v>
      </c>
      <c r="H21" s="115">
        <v>4870</v>
      </c>
      <c r="I21" s="119">
        <v>3</v>
      </c>
      <c r="J21" s="115">
        <v>2930</v>
      </c>
      <c r="K21" s="23" t="s">
        <v>56</v>
      </c>
      <c r="L21" s="24">
        <v>24.28</v>
      </c>
      <c r="M21" s="35">
        <v>11.19</v>
      </c>
      <c r="N21" s="35">
        <v>11.19</v>
      </c>
      <c r="O21" s="35">
        <v>8.081416149999999</v>
      </c>
      <c r="P21" s="117">
        <v>-2.6977112330000002</v>
      </c>
      <c r="Q21" s="35">
        <f>Table22[[#This Row],[Allocated Amount 
($ million)e]]+Table22[[#This Row],[Reflow Amount 
($ million)f]]</f>
        <v>5.3837049169999993</v>
      </c>
      <c r="R21" s="43"/>
      <c r="T21"/>
      <c r="U21" s="58"/>
    </row>
    <row r="22" spans="1:21" s="57" customFormat="1" ht="49.15">
      <c r="A22" s="21" t="s">
        <v>57</v>
      </c>
      <c r="B22" s="113" t="s">
        <v>58</v>
      </c>
      <c r="C22" s="18" t="s">
        <v>24</v>
      </c>
      <c r="D22" s="18" t="s">
        <v>30</v>
      </c>
      <c r="E22" s="38">
        <v>1</v>
      </c>
      <c r="F22" s="114">
        <v>20</v>
      </c>
      <c r="G22" s="18" t="s">
        <v>26</v>
      </c>
      <c r="H22" s="115">
        <v>128950</v>
      </c>
      <c r="I22" s="119">
        <v>81</v>
      </c>
      <c r="J22" s="115">
        <v>65000</v>
      </c>
      <c r="K22" s="23" t="s">
        <v>59</v>
      </c>
      <c r="L22" s="25" t="s">
        <v>60</v>
      </c>
      <c r="M22" s="35">
        <v>53</v>
      </c>
      <c r="N22" s="35">
        <v>53</v>
      </c>
      <c r="O22" s="35">
        <v>51.254013869999994</v>
      </c>
      <c r="P22" s="117">
        <v>-30.346693440000003</v>
      </c>
      <c r="Q22" s="35">
        <f>Table22[[#This Row],[Allocated Amount 
($ million)e]]+Table22[[#This Row],[Reflow Amount 
($ million)f]]</f>
        <v>20.907320429999992</v>
      </c>
      <c r="R22" s="43"/>
      <c r="T22"/>
      <c r="U22" s="58"/>
    </row>
    <row r="23" spans="1:21" s="57" customFormat="1" ht="35.450000000000003">
      <c r="A23" s="21" t="s">
        <v>61</v>
      </c>
      <c r="B23" s="113" t="s">
        <v>62</v>
      </c>
      <c r="C23" s="18" t="s">
        <v>24</v>
      </c>
      <c r="D23" s="18" t="s">
        <v>30</v>
      </c>
      <c r="E23" s="38">
        <v>1</v>
      </c>
      <c r="F23" s="114">
        <v>20</v>
      </c>
      <c r="G23" s="114" t="s">
        <v>26</v>
      </c>
      <c r="H23" s="115">
        <v>370000</v>
      </c>
      <c r="I23" s="119">
        <v>150</v>
      </c>
      <c r="J23" s="115">
        <v>160113.70000000001</v>
      </c>
      <c r="K23" s="23" t="s">
        <v>63</v>
      </c>
      <c r="L23" s="24">
        <v>20</v>
      </c>
      <c r="M23" s="35">
        <v>20</v>
      </c>
      <c r="N23" s="35">
        <v>20</v>
      </c>
      <c r="O23" s="35">
        <v>19.600000000000005</v>
      </c>
      <c r="P23" s="117">
        <v>-18.634658252000001</v>
      </c>
      <c r="Q23" s="35">
        <f>Table22[[#This Row],[Allocated Amount 
($ million)e]]+Table22[[#This Row],[Reflow Amount 
($ million)f]]</f>
        <v>0.96534174800000372</v>
      </c>
      <c r="R23" s="43"/>
      <c r="T23"/>
      <c r="U23" s="58"/>
    </row>
    <row r="24" spans="1:21" s="57" customFormat="1" ht="69.599999999999994">
      <c r="A24" s="21" t="s">
        <v>64</v>
      </c>
      <c r="B24" s="113" t="s">
        <v>65</v>
      </c>
      <c r="C24" s="18" t="s">
        <v>24</v>
      </c>
      <c r="D24" s="18" t="s">
        <v>30</v>
      </c>
      <c r="E24" s="38">
        <v>1</v>
      </c>
      <c r="F24" s="114" t="s">
        <v>26</v>
      </c>
      <c r="G24" s="114" t="s">
        <v>26</v>
      </c>
      <c r="H24" s="114" t="s">
        <v>26</v>
      </c>
      <c r="I24" s="114" t="s">
        <v>26</v>
      </c>
      <c r="J24" s="114" t="s">
        <v>26</v>
      </c>
      <c r="K24" s="23" t="s">
        <v>66</v>
      </c>
      <c r="L24" s="24">
        <v>688.62</v>
      </c>
      <c r="M24" s="35">
        <v>40.64</v>
      </c>
      <c r="N24" s="35">
        <v>40.64</v>
      </c>
      <c r="O24" s="35">
        <v>38.4746922</v>
      </c>
      <c r="P24" s="117">
        <v>-24.545273699999999</v>
      </c>
      <c r="Q24" s="35">
        <f>Table22[[#This Row],[Allocated Amount 
($ million)e]]+Table22[[#This Row],[Reflow Amount 
($ million)f]]</f>
        <v>13.929418500000001</v>
      </c>
      <c r="R24" s="43"/>
      <c r="T24"/>
      <c r="U24" s="58"/>
    </row>
    <row r="25" spans="1:21" ht="81.599999999999994">
      <c r="A25" s="21" t="s">
        <v>67</v>
      </c>
      <c r="B25" s="113" t="s">
        <v>68</v>
      </c>
      <c r="C25" s="18" t="s">
        <v>24</v>
      </c>
      <c r="D25" s="18" t="s">
        <v>30</v>
      </c>
      <c r="E25" s="38">
        <v>1</v>
      </c>
      <c r="F25" s="114" t="s">
        <v>69</v>
      </c>
      <c r="G25" s="114" t="s">
        <v>26</v>
      </c>
      <c r="H25" s="115">
        <v>1200000</v>
      </c>
      <c r="I25" s="119">
        <v>576.20000000000005</v>
      </c>
      <c r="J25" s="115">
        <v>1185165</v>
      </c>
      <c r="K25" s="23" t="s">
        <v>70</v>
      </c>
      <c r="L25" s="24">
        <f>669.5</f>
        <v>669.5</v>
      </c>
      <c r="M25" s="35">
        <v>175</v>
      </c>
      <c r="N25" s="35">
        <v>98</v>
      </c>
      <c r="O25" s="35">
        <v>95.312859839999987</v>
      </c>
      <c r="P25" s="117">
        <v>-72.32798101600001</v>
      </c>
      <c r="Q25" s="35">
        <f t="shared" ref="Q25:Q56" si="0">O25+P25</f>
        <v>22.984878823999978</v>
      </c>
      <c r="R25" s="43"/>
    </row>
    <row r="26" spans="1:21" ht="129">
      <c r="A26" s="17" t="s">
        <v>71</v>
      </c>
      <c r="B26" s="113" t="s">
        <v>72</v>
      </c>
      <c r="C26" s="18" t="s">
        <v>24</v>
      </c>
      <c r="D26" s="18" t="s">
        <v>25</v>
      </c>
      <c r="E26" s="38">
        <v>1</v>
      </c>
      <c r="F26" s="114" t="s">
        <v>73</v>
      </c>
      <c r="G26" s="115">
        <v>3800000</v>
      </c>
      <c r="H26" s="114" t="s">
        <v>26</v>
      </c>
      <c r="I26" s="114" t="s">
        <v>26</v>
      </c>
      <c r="J26" s="115">
        <v>3000000</v>
      </c>
      <c r="K26" s="116" t="s">
        <v>74</v>
      </c>
      <c r="L26" s="24">
        <v>400</v>
      </c>
      <c r="M26" s="35">
        <v>200</v>
      </c>
      <c r="N26" s="35">
        <v>200</v>
      </c>
      <c r="O26" s="35">
        <v>142.10636927000002</v>
      </c>
      <c r="P26" s="117">
        <v>-39.500776559999998</v>
      </c>
      <c r="Q26" s="35">
        <f t="shared" si="0"/>
        <v>102.60559271000002</v>
      </c>
      <c r="R26" s="43"/>
    </row>
    <row r="27" spans="1:21" ht="58.9">
      <c r="A27" s="21" t="s">
        <v>75</v>
      </c>
      <c r="B27" s="113" t="s">
        <v>76</v>
      </c>
      <c r="C27" s="18" t="s">
        <v>24</v>
      </c>
      <c r="D27" s="18" t="s">
        <v>30</v>
      </c>
      <c r="E27" s="38">
        <v>1</v>
      </c>
      <c r="F27" s="114">
        <v>20</v>
      </c>
      <c r="G27" s="114" t="s">
        <v>26</v>
      </c>
      <c r="H27" s="115">
        <v>520000</v>
      </c>
      <c r="I27" s="119">
        <v>150</v>
      </c>
      <c r="J27" s="115">
        <v>380000</v>
      </c>
      <c r="K27" s="23" t="s">
        <v>77</v>
      </c>
      <c r="L27" s="24">
        <v>360</v>
      </c>
      <c r="M27" s="35">
        <v>75</v>
      </c>
      <c r="N27" s="35">
        <v>75</v>
      </c>
      <c r="O27" s="35">
        <v>66</v>
      </c>
      <c r="P27" s="117">
        <v>-37.316277180000007</v>
      </c>
      <c r="Q27" s="35">
        <f t="shared" si="0"/>
        <v>28.683722819999993</v>
      </c>
      <c r="R27" s="43"/>
      <c r="T27" s="120"/>
    </row>
    <row r="28" spans="1:21" ht="103.9">
      <c r="A28" s="21" t="s">
        <v>78</v>
      </c>
      <c r="B28" s="113" t="s">
        <v>79</v>
      </c>
      <c r="C28" s="18" t="s">
        <v>24</v>
      </c>
      <c r="D28" s="18" t="s">
        <v>80</v>
      </c>
      <c r="E28" s="38">
        <v>0.76</v>
      </c>
      <c r="F28" s="114">
        <v>25</v>
      </c>
      <c r="G28" s="114" t="s">
        <v>26</v>
      </c>
      <c r="H28" s="115">
        <v>149300</v>
      </c>
      <c r="I28" s="119">
        <v>182</v>
      </c>
      <c r="J28" s="115">
        <v>74800</v>
      </c>
      <c r="K28" s="23" t="s">
        <v>81</v>
      </c>
      <c r="L28" s="24">
        <v>376.45</v>
      </c>
      <c r="M28" s="35">
        <v>325</v>
      </c>
      <c r="N28" s="35">
        <v>247</v>
      </c>
      <c r="O28" s="35">
        <v>162.4807733044</v>
      </c>
      <c r="P28" s="117">
        <v>-22.794971399200001</v>
      </c>
      <c r="Q28" s="35">
        <f t="shared" si="0"/>
        <v>139.68580190520001</v>
      </c>
      <c r="R28" s="43"/>
    </row>
    <row r="29" spans="1:21" ht="84" customHeight="1">
      <c r="A29" s="17" t="s">
        <v>82</v>
      </c>
      <c r="B29" s="113" t="s">
        <v>83</v>
      </c>
      <c r="C29" s="18" t="s">
        <v>24</v>
      </c>
      <c r="D29" s="18" t="s">
        <v>30</v>
      </c>
      <c r="E29" s="38">
        <v>1</v>
      </c>
      <c r="F29" s="114">
        <v>30</v>
      </c>
      <c r="G29" s="115" t="s">
        <v>26</v>
      </c>
      <c r="H29" s="115">
        <v>630000</v>
      </c>
      <c r="I29" s="119">
        <v>80</v>
      </c>
      <c r="J29" s="115">
        <v>471240</v>
      </c>
      <c r="K29" s="116" t="s">
        <v>84</v>
      </c>
      <c r="L29" s="24">
        <v>590.9</v>
      </c>
      <c r="M29" s="35">
        <v>70</v>
      </c>
      <c r="N29" s="35">
        <v>70</v>
      </c>
      <c r="O29" s="35">
        <v>70</v>
      </c>
      <c r="P29" s="117">
        <v>-20.877059964000001</v>
      </c>
      <c r="Q29" s="35">
        <f t="shared" si="0"/>
        <v>49.122940036000003</v>
      </c>
      <c r="R29" s="43"/>
    </row>
    <row r="30" spans="1:21" ht="103.9">
      <c r="A30" s="17" t="s">
        <v>85</v>
      </c>
      <c r="B30" s="113" t="s">
        <v>86</v>
      </c>
      <c r="C30" s="18" t="s">
        <v>24</v>
      </c>
      <c r="D30" s="18" t="s">
        <v>30</v>
      </c>
      <c r="E30" s="38">
        <v>1</v>
      </c>
      <c r="F30" s="114">
        <v>25</v>
      </c>
      <c r="G30" s="114" t="s">
        <v>26</v>
      </c>
      <c r="H30" s="115">
        <v>14000</v>
      </c>
      <c r="I30" s="119">
        <v>10</v>
      </c>
      <c r="J30" s="115">
        <v>9500</v>
      </c>
      <c r="K30" s="23" t="s">
        <v>87</v>
      </c>
      <c r="L30" s="24" t="s">
        <v>60</v>
      </c>
      <c r="M30" s="35">
        <v>3.6</v>
      </c>
      <c r="N30" s="35">
        <v>3.6</v>
      </c>
      <c r="O30" s="35">
        <v>3.25</v>
      </c>
      <c r="P30" s="117">
        <v>-3.8365302339999996</v>
      </c>
      <c r="Q30" s="35">
        <f t="shared" si="0"/>
        <v>-0.5865302339999996</v>
      </c>
      <c r="R30" s="43"/>
    </row>
    <row r="31" spans="1:21" ht="93">
      <c r="A31" s="21" t="s">
        <v>88</v>
      </c>
      <c r="B31" s="113" t="s">
        <v>89</v>
      </c>
      <c r="C31" s="18" t="s">
        <v>24</v>
      </c>
      <c r="D31" s="18" t="s">
        <v>30</v>
      </c>
      <c r="E31" s="38">
        <v>1</v>
      </c>
      <c r="F31" s="114" t="s">
        <v>69</v>
      </c>
      <c r="G31" s="114" t="s">
        <v>26</v>
      </c>
      <c r="H31" s="115">
        <v>1400000</v>
      </c>
      <c r="I31" s="119">
        <v>709</v>
      </c>
      <c r="J31" s="115">
        <v>1200000</v>
      </c>
      <c r="K31" s="23" t="s">
        <v>90</v>
      </c>
      <c r="L31" s="24">
        <v>778.2</v>
      </c>
      <c r="M31" s="35">
        <v>194.6</v>
      </c>
      <c r="N31" s="35">
        <v>102.1</v>
      </c>
      <c r="O31" s="35">
        <v>62.049551960000002</v>
      </c>
      <c r="P31" s="117">
        <v>-65.302802361999994</v>
      </c>
      <c r="Q31" s="35">
        <f t="shared" si="0"/>
        <v>-3.2532504019999919</v>
      </c>
      <c r="R31" s="43"/>
    </row>
    <row r="32" spans="1:21" ht="91.15">
      <c r="A32" s="21" t="s">
        <v>91</v>
      </c>
      <c r="B32" s="113" t="s">
        <v>92</v>
      </c>
      <c r="C32" s="18" t="s">
        <v>24</v>
      </c>
      <c r="D32" s="18" t="s">
        <v>30</v>
      </c>
      <c r="E32" s="38">
        <v>1</v>
      </c>
      <c r="F32" s="114">
        <v>40</v>
      </c>
      <c r="G32" s="118" t="s">
        <v>31</v>
      </c>
      <c r="H32" s="121" t="s">
        <v>31</v>
      </c>
      <c r="I32" s="118" t="s">
        <v>31</v>
      </c>
      <c r="J32" s="121" t="s">
        <v>31</v>
      </c>
      <c r="K32" s="23" t="s">
        <v>93</v>
      </c>
      <c r="L32" s="24">
        <v>450</v>
      </c>
      <c r="M32" s="35">
        <v>175</v>
      </c>
      <c r="N32" s="35">
        <v>175</v>
      </c>
      <c r="O32" s="35">
        <v>174.99999999999994</v>
      </c>
      <c r="P32" s="117">
        <v>-44.011422615999997</v>
      </c>
      <c r="Q32" s="35">
        <f t="shared" si="0"/>
        <v>130.98857738399994</v>
      </c>
      <c r="R32" s="43"/>
    </row>
    <row r="33" spans="1:18" ht="115.15">
      <c r="A33" s="21" t="s">
        <v>94</v>
      </c>
      <c r="B33" s="113" t="s">
        <v>95</v>
      </c>
      <c r="C33" s="18" t="s">
        <v>24</v>
      </c>
      <c r="D33" s="18" t="s">
        <v>25</v>
      </c>
      <c r="E33" s="38">
        <v>1</v>
      </c>
      <c r="F33" s="114">
        <v>40</v>
      </c>
      <c r="G33" s="115">
        <v>26500</v>
      </c>
      <c r="H33" s="115" t="s">
        <v>26</v>
      </c>
      <c r="I33" s="114" t="s">
        <v>26</v>
      </c>
      <c r="J33" s="115">
        <v>11400</v>
      </c>
      <c r="K33" s="23" t="s">
        <v>96</v>
      </c>
      <c r="L33" s="24">
        <v>201.24</v>
      </c>
      <c r="M33" s="35">
        <v>80</v>
      </c>
      <c r="N33" s="35">
        <v>80</v>
      </c>
      <c r="O33" s="35">
        <v>80.006818469999999</v>
      </c>
      <c r="P33" s="117">
        <v>-57.093982331999996</v>
      </c>
      <c r="Q33" s="35">
        <f t="shared" si="0"/>
        <v>22.912836138000003</v>
      </c>
      <c r="R33" s="43"/>
    </row>
    <row r="34" spans="1:18" ht="81">
      <c r="A34" s="17" t="s">
        <v>97</v>
      </c>
      <c r="B34" s="113" t="s">
        <v>98</v>
      </c>
      <c r="C34" s="18" t="s">
        <v>24</v>
      </c>
      <c r="D34" s="18" t="s">
        <v>30</v>
      </c>
      <c r="E34" s="38">
        <v>1</v>
      </c>
      <c r="F34" s="114">
        <v>25</v>
      </c>
      <c r="G34" s="118" t="s">
        <v>26</v>
      </c>
      <c r="H34" s="121">
        <v>84000</v>
      </c>
      <c r="I34" s="122">
        <v>3</v>
      </c>
      <c r="J34" s="121">
        <v>70000</v>
      </c>
      <c r="K34" s="23" t="s">
        <v>99</v>
      </c>
      <c r="L34" s="24">
        <v>76.599999999999994</v>
      </c>
      <c r="M34" s="35">
        <v>60.9</v>
      </c>
      <c r="N34" s="35">
        <v>60.9</v>
      </c>
      <c r="O34" s="35">
        <v>36.976871019999997</v>
      </c>
      <c r="P34" s="117">
        <v>-7.5505304770000006</v>
      </c>
      <c r="Q34" s="35">
        <f t="shared" si="0"/>
        <v>29.426340542999995</v>
      </c>
      <c r="R34" s="43"/>
    </row>
    <row r="35" spans="1:18" ht="58.9">
      <c r="A35" s="21" t="s">
        <v>100</v>
      </c>
      <c r="B35" s="113" t="s">
        <v>101</v>
      </c>
      <c r="C35" s="18" t="s">
        <v>24</v>
      </c>
      <c r="D35" s="18" t="s">
        <v>30</v>
      </c>
      <c r="E35" s="38">
        <v>1</v>
      </c>
      <c r="F35" s="114">
        <v>25</v>
      </c>
      <c r="G35" s="114" t="s">
        <v>26</v>
      </c>
      <c r="H35" s="115">
        <v>5500</v>
      </c>
      <c r="I35" s="119">
        <v>4</v>
      </c>
      <c r="J35" s="115">
        <v>1644</v>
      </c>
      <c r="K35" s="23" t="s">
        <v>102</v>
      </c>
      <c r="L35" s="24">
        <v>7</v>
      </c>
      <c r="M35" s="35">
        <v>2</v>
      </c>
      <c r="N35" s="35">
        <v>2</v>
      </c>
      <c r="O35" s="35">
        <v>2</v>
      </c>
      <c r="P35" s="117">
        <v>-1.330848252</v>
      </c>
      <c r="Q35" s="35">
        <f t="shared" si="0"/>
        <v>0.66915174799999999</v>
      </c>
      <c r="R35" s="43"/>
    </row>
    <row r="36" spans="1:18" ht="125.45">
      <c r="A36" s="17" t="s">
        <v>103</v>
      </c>
      <c r="B36" s="113" t="s">
        <v>104</v>
      </c>
      <c r="C36" s="18" t="s">
        <v>24</v>
      </c>
      <c r="D36" s="18" t="s">
        <v>30</v>
      </c>
      <c r="E36" s="38">
        <v>1</v>
      </c>
      <c r="F36" s="114">
        <v>25</v>
      </c>
      <c r="G36" s="115" t="s">
        <v>26</v>
      </c>
      <c r="H36" s="115">
        <v>75600</v>
      </c>
      <c r="I36" s="119">
        <v>50</v>
      </c>
      <c r="J36" s="115">
        <v>55600</v>
      </c>
      <c r="K36" s="116" t="s">
        <v>105</v>
      </c>
      <c r="L36" s="24">
        <v>59.8</v>
      </c>
      <c r="M36" s="35">
        <v>50</v>
      </c>
      <c r="N36" s="35">
        <v>50</v>
      </c>
      <c r="O36" s="35">
        <v>50</v>
      </c>
      <c r="P36" s="117">
        <v>-5.4617124659999989</v>
      </c>
      <c r="Q36" s="35">
        <f t="shared" si="0"/>
        <v>44.538287533999998</v>
      </c>
      <c r="R36" s="43"/>
    </row>
    <row r="37" spans="1:18" ht="81.599999999999994">
      <c r="A37" s="17" t="s">
        <v>106</v>
      </c>
      <c r="B37" s="113" t="s">
        <v>107</v>
      </c>
      <c r="C37" s="18" t="s">
        <v>24</v>
      </c>
      <c r="D37" s="18" t="s">
        <v>30</v>
      </c>
      <c r="E37" s="38">
        <v>1</v>
      </c>
      <c r="F37" s="114">
        <v>40</v>
      </c>
      <c r="G37" s="115" t="s">
        <v>26</v>
      </c>
      <c r="H37" s="115">
        <v>166000</v>
      </c>
      <c r="I37" s="119">
        <v>25</v>
      </c>
      <c r="J37" s="115">
        <v>72874</v>
      </c>
      <c r="K37" s="116" t="s">
        <v>108</v>
      </c>
      <c r="L37" s="24" t="s">
        <v>60</v>
      </c>
      <c r="M37" s="35">
        <v>33.6</v>
      </c>
      <c r="N37" s="35">
        <v>33.6</v>
      </c>
      <c r="O37" s="35">
        <v>35.341038450000006</v>
      </c>
      <c r="P37" s="117">
        <v>-13.556463342000002</v>
      </c>
      <c r="Q37" s="35">
        <f t="shared" si="0"/>
        <v>21.784575108000006</v>
      </c>
      <c r="R37" s="43"/>
    </row>
    <row r="38" spans="1:18" ht="126.6">
      <c r="A38" s="17" t="s">
        <v>109</v>
      </c>
      <c r="B38" s="113" t="s">
        <v>110</v>
      </c>
      <c r="C38" s="18" t="s">
        <v>111</v>
      </c>
      <c r="D38" s="18" t="s">
        <v>30</v>
      </c>
      <c r="E38" s="38">
        <v>1</v>
      </c>
      <c r="F38" s="114">
        <v>20</v>
      </c>
      <c r="G38" s="114" t="s">
        <v>26</v>
      </c>
      <c r="H38" s="115">
        <v>345600</v>
      </c>
      <c r="I38" s="119">
        <v>100</v>
      </c>
      <c r="J38" s="115">
        <v>265700</v>
      </c>
      <c r="K38" s="23" t="s">
        <v>112</v>
      </c>
      <c r="L38" s="24">
        <v>256.7</v>
      </c>
      <c r="M38" s="35">
        <v>200</v>
      </c>
      <c r="N38" s="35">
        <v>200</v>
      </c>
      <c r="O38" s="35">
        <v>139.45404486999996</v>
      </c>
      <c r="P38" s="117">
        <v>-18.337905201000002</v>
      </c>
      <c r="Q38" s="35">
        <f t="shared" si="0"/>
        <v>121.11613966899996</v>
      </c>
      <c r="R38" s="43"/>
    </row>
    <row r="39" spans="1:18" ht="81.599999999999994">
      <c r="A39" s="17" t="s">
        <v>113</v>
      </c>
      <c r="B39" s="113" t="s">
        <v>114</v>
      </c>
      <c r="C39" s="18" t="s">
        <v>24</v>
      </c>
      <c r="D39" s="18" t="s">
        <v>30</v>
      </c>
      <c r="E39" s="38">
        <v>1</v>
      </c>
      <c r="F39" s="114">
        <v>20</v>
      </c>
      <c r="G39" s="115" t="s">
        <v>26</v>
      </c>
      <c r="H39" s="115">
        <v>234000</v>
      </c>
      <c r="I39" s="119">
        <v>72</v>
      </c>
      <c r="J39" s="115">
        <v>159000</v>
      </c>
      <c r="K39" s="116" t="s">
        <v>115</v>
      </c>
      <c r="L39" s="24" t="s">
        <v>116</v>
      </c>
      <c r="M39" s="35">
        <v>56.35</v>
      </c>
      <c r="N39" s="35">
        <v>56.35</v>
      </c>
      <c r="O39" s="35">
        <v>56.325000000000003</v>
      </c>
      <c r="P39" s="117">
        <v>-23.426792019999997</v>
      </c>
      <c r="Q39" s="35">
        <f t="shared" si="0"/>
        <v>32.898207980000009</v>
      </c>
      <c r="R39" s="43"/>
    </row>
    <row r="40" spans="1:18" ht="104.45">
      <c r="A40" s="21" t="s">
        <v>117</v>
      </c>
      <c r="B40" s="113" t="s">
        <v>118</v>
      </c>
      <c r="C40" s="18" t="s">
        <v>24</v>
      </c>
      <c r="D40" s="18" t="s">
        <v>30</v>
      </c>
      <c r="E40" s="38">
        <v>1</v>
      </c>
      <c r="F40" s="114">
        <v>40</v>
      </c>
      <c r="G40" s="114" t="s">
        <v>26</v>
      </c>
      <c r="H40" s="115">
        <v>790000</v>
      </c>
      <c r="I40" s="119">
        <v>110</v>
      </c>
      <c r="J40" s="115">
        <v>787300</v>
      </c>
      <c r="K40" s="23" t="s">
        <v>119</v>
      </c>
      <c r="L40" s="24" t="s">
        <v>116</v>
      </c>
      <c r="M40" s="35">
        <v>100</v>
      </c>
      <c r="N40" s="35">
        <v>100</v>
      </c>
      <c r="O40" s="35">
        <v>21</v>
      </c>
      <c r="P40" s="117">
        <v>-21.428749044</v>
      </c>
      <c r="Q40" s="35">
        <f t="shared" si="0"/>
        <v>-0.42874904399999991</v>
      </c>
      <c r="R40" s="43"/>
    </row>
    <row r="41" spans="1:18" ht="138">
      <c r="A41" s="17" t="s">
        <v>120</v>
      </c>
      <c r="B41" s="113" t="s">
        <v>121</v>
      </c>
      <c r="C41" s="18" t="s">
        <v>24</v>
      </c>
      <c r="D41" s="18" t="s">
        <v>30</v>
      </c>
      <c r="E41" s="38">
        <v>1</v>
      </c>
      <c r="F41" s="114">
        <v>20</v>
      </c>
      <c r="G41" s="115" t="s">
        <v>26</v>
      </c>
      <c r="H41" s="115">
        <v>762000</v>
      </c>
      <c r="I41" s="119">
        <v>250</v>
      </c>
      <c r="J41" s="115">
        <v>669036</v>
      </c>
      <c r="K41" s="116" t="s">
        <v>122</v>
      </c>
      <c r="L41" s="24" t="s">
        <v>116</v>
      </c>
      <c r="M41" s="35">
        <v>100</v>
      </c>
      <c r="N41" s="35">
        <v>100</v>
      </c>
      <c r="O41" s="35">
        <v>94.280839880000002</v>
      </c>
      <c r="P41" s="117">
        <v>-31.468969914000002</v>
      </c>
      <c r="Q41" s="35">
        <f t="shared" si="0"/>
        <v>62.811869966000003</v>
      </c>
      <c r="R41" s="43"/>
    </row>
    <row r="42" spans="1:18" ht="70.150000000000006">
      <c r="A42" s="17" t="s">
        <v>123</v>
      </c>
      <c r="B42" s="113" t="s">
        <v>124</v>
      </c>
      <c r="C42" s="26" t="s">
        <v>24</v>
      </c>
      <c r="D42" s="26" t="s">
        <v>30</v>
      </c>
      <c r="E42" s="39">
        <v>1</v>
      </c>
      <c r="F42" s="123">
        <v>30</v>
      </c>
      <c r="G42" s="124">
        <v>14293.055555555555</v>
      </c>
      <c r="H42" s="125" t="s">
        <v>31</v>
      </c>
      <c r="I42" s="125" t="s">
        <v>31</v>
      </c>
      <c r="J42" s="124">
        <v>7000000</v>
      </c>
      <c r="K42" s="126" t="s">
        <v>125</v>
      </c>
      <c r="L42" s="24" t="s">
        <v>116</v>
      </c>
      <c r="M42" s="35">
        <v>200</v>
      </c>
      <c r="N42" s="35">
        <v>200</v>
      </c>
      <c r="O42" s="35">
        <v>8.9712046799999996</v>
      </c>
      <c r="P42" s="117">
        <v>-9.1544604239999998</v>
      </c>
      <c r="Q42" s="35">
        <f t="shared" si="0"/>
        <v>-0.18325574400000022</v>
      </c>
      <c r="R42" s="43"/>
    </row>
    <row r="43" spans="1:18" ht="118.9">
      <c r="A43" s="21" t="s">
        <v>126</v>
      </c>
      <c r="B43" s="113" t="s">
        <v>127</v>
      </c>
      <c r="C43" s="26" t="s">
        <v>24</v>
      </c>
      <c r="D43" s="26" t="s">
        <v>30</v>
      </c>
      <c r="E43" s="39">
        <v>1</v>
      </c>
      <c r="F43" s="123" t="s">
        <v>69</v>
      </c>
      <c r="G43" s="124" t="s">
        <v>26</v>
      </c>
      <c r="H43" s="127">
        <v>99000</v>
      </c>
      <c r="I43" s="128">
        <v>41</v>
      </c>
      <c r="J43" s="124">
        <v>87968</v>
      </c>
      <c r="K43" s="126" t="s">
        <v>128</v>
      </c>
      <c r="L43" s="36">
        <v>66.22</v>
      </c>
      <c r="M43" s="35">
        <v>40</v>
      </c>
      <c r="N43" s="35">
        <v>40</v>
      </c>
      <c r="O43" s="35">
        <v>17.496912509999998</v>
      </c>
      <c r="P43" s="117">
        <v>-0.77227184999999998</v>
      </c>
      <c r="Q43" s="35">
        <f t="shared" si="0"/>
        <v>16.724640659999999</v>
      </c>
      <c r="R43" s="43"/>
    </row>
    <row r="44" spans="1:18" ht="81">
      <c r="A44" s="21" t="s">
        <v>129</v>
      </c>
      <c r="B44" s="113" t="s">
        <v>130</v>
      </c>
      <c r="C44" s="26" t="s">
        <v>24</v>
      </c>
      <c r="D44" s="26" t="s">
        <v>30</v>
      </c>
      <c r="E44" s="39">
        <v>1</v>
      </c>
      <c r="F44" s="123">
        <v>30</v>
      </c>
      <c r="G44" s="124" t="s">
        <v>26</v>
      </c>
      <c r="H44" s="127">
        <v>702500</v>
      </c>
      <c r="I44" s="128">
        <v>90.9</v>
      </c>
      <c r="J44" s="124">
        <v>403000</v>
      </c>
      <c r="K44" s="126" t="s">
        <v>131</v>
      </c>
      <c r="L44" s="36">
        <v>709</v>
      </c>
      <c r="M44" s="35">
        <v>177.5</v>
      </c>
      <c r="N44" s="35">
        <v>177.5</v>
      </c>
      <c r="O44" s="35">
        <v>175.32142999999999</v>
      </c>
      <c r="P44" s="117">
        <v>-41.971286405999997</v>
      </c>
      <c r="Q44" s="35">
        <f t="shared" si="0"/>
        <v>133.350143594</v>
      </c>
      <c r="R44" s="43"/>
    </row>
    <row r="45" spans="1:18" ht="115.15">
      <c r="A45" s="17" t="s">
        <v>132</v>
      </c>
      <c r="B45" s="113" t="s">
        <v>133</v>
      </c>
      <c r="C45" s="26" t="s">
        <v>24</v>
      </c>
      <c r="D45" s="26" t="s">
        <v>30</v>
      </c>
      <c r="E45" s="39">
        <v>1</v>
      </c>
      <c r="F45" s="123">
        <v>25</v>
      </c>
      <c r="G45" s="124" t="s">
        <v>26</v>
      </c>
      <c r="H45" s="124">
        <v>61000</v>
      </c>
      <c r="I45" s="129">
        <v>42</v>
      </c>
      <c r="J45" s="124">
        <v>41400</v>
      </c>
      <c r="K45" s="126" t="s">
        <v>134</v>
      </c>
      <c r="L45" s="36">
        <v>53.56</v>
      </c>
      <c r="M45" s="35">
        <v>12.49</v>
      </c>
      <c r="N45" s="35">
        <v>12.49</v>
      </c>
      <c r="O45" s="35">
        <v>12.488399999999999</v>
      </c>
      <c r="P45" s="117">
        <v>-5.1478381140000007</v>
      </c>
      <c r="Q45" s="35">
        <f t="shared" si="0"/>
        <v>7.3405618859999979</v>
      </c>
      <c r="R45" s="43"/>
    </row>
    <row r="46" spans="1:18" ht="115.15">
      <c r="A46" s="21" t="s">
        <v>135</v>
      </c>
      <c r="B46" s="113" t="s">
        <v>136</v>
      </c>
      <c r="C46" s="26" t="s">
        <v>24</v>
      </c>
      <c r="D46" s="26" t="s">
        <v>30</v>
      </c>
      <c r="E46" s="39">
        <v>1</v>
      </c>
      <c r="F46" s="123">
        <v>25</v>
      </c>
      <c r="G46" s="124" t="s">
        <v>26</v>
      </c>
      <c r="H46" s="127">
        <v>73000</v>
      </c>
      <c r="I46" s="128">
        <v>50</v>
      </c>
      <c r="J46" s="124">
        <v>40800</v>
      </c>
      <c r="K46" s="126" t="s">
        <v>137</v>
      </c>
      <c r="L46" s="36">
        <v>72</v>
      </c>
      <c r="M46" s="35">
        <v>12</v>
      </c>
      <c r="N46" s="35">
        <v>12</v>
      </c>
      <c r="O46" s="35">
        <v>10.226452829999999</v>
      </c>
      <c r="P46" s="117">
        <v>-5.809301864</v>
      </c>
      <c r="Q46" s="35">
        <f t="shared" si="0"/>
        <v>4.4171509659999995</v>
      </c>
      <c r="R46" s="43"/>
    </row>
    <row r="47" spans="1:18" ht="81">
      <c r="A47" s="20" t="s">
        <v>138</v>
      </c>
      <c r="B47" s="113" t="s">
        <v>139</v>
      </c>
      <c r="C47" s="26" t="s">
        <v>24</v>
      </c>
      <c r="D47" s="26" t="s">
        <v>30</v>
      </c>
      <c r="E47" s="39">
        <v>1</v>
      </c>
      <c r="F47" s="123">
        <v>25</v>
      </c>
      <c r="G47" s="124" t="s">
        <v>26</v>
      </c>
      <c r="H47" s="124">
        <v>63138</v>
      </c>
      <c r="I47" s="129">
        <v>47.5</v>
      </c>
      <c r="J47" s="124">
        <v>30302</v>
      </c>
      <c r="K47" s="126" t="s">
        <v>140</v>
      </c>
      <c r="L47" s="36">
        <v>62</v>
      </c>
      <c r="M47" s="35">
        <v>17.600000000000001</v>
      </c>
      <c r="N47" s="35">
        <v>17.600000000000001</v>
      </c>
      <c r="O47" s="35">
        <v>17.600000000000001</v>
      </c>
      <c r="P47" s="117">
        <v>-10.706855145999999</v>
      </c>
      <c r="Q47" s="35">
        <f t="shared" si="0"/>
        <v>6.8931448540000027</v>
      </c>
      <c r="R47" s="43"/>
    </row>
    <row r="48" spans="1:18" ht="115.15">
      <c r="A48" s="22" t="s">
        <v>141</v>
      </c>
      <c r="B48" s="113" t="s">
        <v>142</v>
      </c>
      <c r="C48" s="26" t="s">
        <v>24</v>
      </c>
      <c r="D48" s="26" t="s">
        <v>30</v>
      </c>
      <c r="E48" s="39">
        <v>1</v>
      </c>
      <c r="F48" s="123">
        <v>40</v>
      </c>
      <c r="G48" s="124" t="s">
        <v>26</v>
      </c>
      <c r="H48" s="127">
        <v>275000</v>
      </c>
      <c r="I48" s="128">
        <v>60</v>
      </c>
      <c r="J48" s="124">
        <v>737154</v>
      </c>
      <c r="K48" s="126" t="s">
        <v>143</v>
      </c>
      <c r="L48" s="36">
        <v>400</v>
      </c>
      <c r="M48" s="35">
        <v>100</v>
      </c>
      <c r="N48" s="35">
        <v>100</v>
      </c>
      <c r="O48" s="35">
        <v>54.93689681</v>
      </c>
      <c r="P48" s="117">
        <v>-21.032121540000006</v>
      </c>
      <c r="Q48" s="35">
        <f t="shared" si="0"/>
        <v>33.904775269999995</v>
      </c>
      <c r="R48" s="43"/>
    </row>
    <row r="49" spans="1:18" ht="92.45">
      <c r="A49" s="17" t="s">
        <v>144</v>
      </c>
      <c r="B49" s="113" t="s">
        <v>145</v>
      </c>
      <c r="C49" s="26" t="s">
        <v>24</v>
      </c>
      <c r="D49" s="26" t="s">
        <v>30</v>
      </c>
      <c r="E49" s="39">
        <v>1</v>
      </c>
      <c r="F49" s="123">
        <v>25</v>
      </c>
      <c r="G49" s="124" t="s">
        <v>26</v>
      </c>
      <c r="H49" s="124">
        <v>45000</v>
      </c>
      <c r="I49" s="129">
        <v>30.8</v>
      </c>
      <c r="J49" s="124">
        <v>20115</v>
      </c>
      <c r="K49" s="126" t="s">
        <v>146</v>
      </c>
      <c r="L49" s="36">
        <v>154.68</v>
      </c>
      <c r="M49" s="35">
        <v>154.68</v>
      </c>
      <c r="N49" s="35">
        <v>154.68</v>
      </c>
      <c r="O49" s="35">
        <v>152.46226555000001</v>
      </c>
      <c r="P49" s="117">
        <v>-42.101120609999995</v>
      </c>
      <c r="Q49" s="35">
        <f t="shared" si="0"/>
        <v>110.36114494000002</v>
      </c>
      <c r="R49" s="43"/>
    </row>
    <row r="50" spans="1:18" ht="114">
      <c r="A50" s="21" t="s">
        <v>147</v>
      </c>
      <c r="B50" s="113" t="s">
        <v>148</v>
      </c>
      <c r="C50" s="26" t="s">
        <v>24</v>
      </c>
      <c r="D50" s="26" t="s">
        <v>30</v>
      </c>
      <c r="E50" s="39">
        <v>1</v>
      </c>
      <c r="F50" s="123">
        <v>30</v>
      </c>
      <c r="G50" s="124" t="s">
        <v>26</v>
      </c>
      <c r="H50" s="127">
        <v>2800</v>
      </c>
      <c r="I50" s="128">
        <v>0.4</v>
      </c>
      <c r="J50" s="124">
        <v>600</v>
      </c>
      <c r="K50" s="126" t="s">
        <v>149</v>
      </c>
      <c r="L50" s="36">
        <v>15.1</v>
      </c>
      <c r="M50" s="35">
        <v>2.5</v>
      </c>
      <c r="N50" s="35">
        <v>2.5</v>
      </c>
      <c r="O50" s="35">
        <v>2.4204964599999998</v>
      </c>
      <c r="P50" s="117">
        <v>-3.9744487999999994E-2</v>
      </c>
      <c r="Q50" s="35">
        <f t="shared" si="0"/>
        <v>2.3807519719999997</v>
      </c>
      <c r="R50" s="43"/>
    </row>
    <row r="51" spans="1:18" ht="91.15">
      <c r="A51" s="20" t="s">
        <v>150</v>
      </c>
      <c r="B51" s="113" t="s">
        <v>151</v>
      </c>
      <c r="C51" s="26" t="s">
        <v>24</v>
      </c>
      <c r="D51" s="26" t="s">
        <v>25</v>
      </c>
      <c r="E51" s="39">
        <v>1</v>
      </c>
      <c r="F51" s="123">
        <v>30</v>
      </c>
      <c r="G51" s="124">
        <v>6500</v>
      </c>
      <c r="H51" s="123" t="s">
        <v>26</v>
      </c>
      <c r="I51" s="123" t="s">
        <v>26</v>
      </c>
      <c r="J51" s="124">
        <v>54400</v>
      </c>
      <c r="K51" s="126" t="s">
        <v>152</v>
      </c>
      <c r="L51" s="36">
        <v>189</v>
      </c>
      <c r="M51" s="35">
        <v>150</v>
      </c>
      <c r="N51" s="35">
        <v>150</v>
      </c>
      <c r="O51" s="35">
        <v>107.12355704000005</v>
      </c>
      <c r="P51" s="117">
        <v>-2.4637368000000004</v>
      </c>
      <c r="Q51" s="35">
        <f t="shared" si="0"/>
        <v>104.65982024000004</v>
      </c>
      <c r="R51" s="43"/>
    </row>
    <row r="52" spans="1:18" ht="69.599999999999994">
      <c r="A52" s="17" t="s">
        <v>153</v>
      </c>
      <c r="B52" s="113" t="s">
        <v>154</v>
      </c>
      <c r="C52" s="26" t="s">
        <v>24</v>
      </c>
      <c r="D52" s="26" t="s">
        <v>30</v>
      </c>
      <c r="E52" s="39">
        <v>1</v>
      </c>
      <c r="F52" s="123">
        <v>25</v>
      </c>
      <c r="G52" s="124" t="s">
        <v>26</v>
      </c>
      <c r="H52" s="124">
        <v>207000</v>
      </c>
      <c r="I52" s="128">
        <v>135</v>
      </c>
      <c r="J52" s="124">
        <v>120500</v>
      </c>
      <c r="K52" s="126" t="s">
        <v>155</v>
      </c>
      <c r="L52" s="24">
        <v>165.52</v>
      </c>
      <c r="M52" s="35">
        <v>41.38</v>
      </c>
      <c r="N52" s="35">
        <v>41.38</v>
      </c>
      <c r="O52" s="35">
        <v>28.05077816</v>
      </c>
      <c r="P52" s="117">
        <v>-12.991360642</v>
      </c>
      <c r="Q52" s="35">
        <f t="shared" si="0"/>
        <v>15.059417518</v>
      </c>
      <c r="R52" s="43"/>
    </row>
    <row r="53" spans="1:18" ht="102.6">
      <c r="A53" s="17" t="s">
        <v>156</v>
      </c>
      <c r="B53" s="113" t="s">
        <v>157</v>
      </c>
      <c r="C53" s="26" t="s">
        <v>24</v>
      </c>
      <c r="D53" s="26" t="s">
        <v>30</v>
      </c>
      <c r="E53" s="39">
        <v>1</v>
      </c>
      <c r="F53" s="123">
        <v>25</v>
      </c>
      <c r="G53" s="124" t="s">
        <v>26</v>
      </c>
      <c r="H53" s="124">
        <v>22300</v>
      </c>
      <c r="I53" s="129">
        <v>15</v>
      </c>
      <c r="J53" s="124">
        <v>24400</v>
      </c>
      <c r="K53" s="126" t="s">
        <v>158</v>
      </c>
      <c r="L53" s="36">
        <v>18.7</v>
      </c>
      <c r="M53" s="35">
        <v>9.6</v>
      </c>
      <c r="N53" s="35">
        <v>9.6</v>
      </c>
      <c r="O53" s="35">
        <v>9.5982666699999992</v>
      </c>
      <c r="P53" s="117">
        <v>-4.0481810940000003</v>
      </c>
      <c r="Q53" s="35">
        <f t="shared" si="0"/>
        <v>5.550085575999999</v>
      </c>
      <c r="R53" s="43"/>
    </row>
    <row r="54" spans="1:18" ht="69.599999999999994">
      <c r="A54" s="17" t="s">
        <v>159</v>
      </c>
      <c r="B54" s="113" t="s">
        <v>160</v>
      </c>
      <c r="C54" s="26" t="s">
        <v>24</v>
      </c>
      <c r="D54" s="26" t="s">
        <v>30</v>
      </c>
      <c r="E54" s="39">
        <v>0.8</v>
      </c>
      <c r="F54" s="125" t="s">
        <v>161</v>
      </c>
      <c r="G54" s="124" t="s">
        <v>26</v>
      </c>
      <c r="H54" s="124" t="s">
        <v>26</v>
      </c>
      <c r="I54" s="123" t="s">
        <v>26</v>
      </c>
      <c r="J54" s="124" t="s">
        <v>26</v>
      </c>
      <c r="K54" s="126" t="s">
        <v>162</v>
      </c>
      <c r="L54" s="36">
        <v>100</v>
      </c>
      <c r="M54" s="35">
        <v>50</v>
      </c>
      <c r="N54" s="35">
        <v>50</v>
      </c>
      <c r="O54" s="35">
        <v>0</v>
      </c>
      <c r="P54" s="117">
        <v>0</v>
      </c>
      <c r="Q54" s="35">
        <f t="shared" si="0"/>
        <v>0</v>
      </c>
      <c r="R54" s="43"/>
    </row>
    <row r="55" spans="1:18" ht="103.15">
      <c r="A55" s="17" t="s">
        <v>163</v>
      </c>
      <c r="B55" s="113" t="s">
        <v>164</v>
      </c>
      <c r="C55" s="26" t="s">
        <v>111</v>
      </c>
      <c r="D55" s="26" t="s">
        <v>30</v>
      </c>
      <c r="E55" s="39">
        <v>0.84699999999999998</v>
      </c>
      <c r="F55" s="123" t="s">
        <v>165</v>
      </c>
      <c r="G55" s="124" t="s">
        <v>26</v>
      </c>
      <c r="H55" s="125" t="s">
        <v>26</v>
      </c>
      <c r="I55" s="125" t="s">
        <v>26</v>
      </c>
      <c r="J55" s="124" t="s">
        <v>26</v>
      </c>
      <c r="K55" s="126" t="s">
        <v>166</v>
      </c>
      <c r="L55" s="24">
        <v>26.71</v>
      </c>
      <c r="M55" s="35">
        <v>7.64</v>
      </c>
      <c r="N55" s="35">
        <v>7.64</v>
      </c>
      <c r="O55" s="35">
        <v>7.1006562200000003</v>
      </c>
      <c r="P55" s="117">
        <v>-1.8428991000000002E-2</v>
      </c>
      <c r="Q55" s="35">
        <f t="shared" si="0"/>
        <v>7.0822272289999999</v>
      </c>
      <c r="R55" s="43"/>
    </row>
    <row r="56" spans="1:18" ht="92.45">
      <c r="A56" s="17" t="s">
        <v>167</v>
      </c>
      <c r="B56" s="113" t="s">
        <v>168</v>
      </c>
      <c r="C56" s="26" t="s">
        <v>111</v>
      </c>
      <c r="D56" s="26" t="s">
        <v>30</v>
      </c>
      <c r="E56" s="39">
        <v>0.8</v>
      </c>
      <c r="F56" s="123">
        <v>30</v>
      </c>
      <c r="G56" s="124" t="s">
        <v>26</v>
      </c>
      <c r="H56" s="124">
        <v>76900</v>
      </c>
      <c r="I56" s="128">
        <v>15</v>
      </c>
      <c r="J56" s="124">
        <v>49500</v>
      </c>
      <c r="K56" s="126" t="s">
        <v>169</v>
      </c>
      <c r="L56" s="24">
        <v>222.57</v>
      </c>
      <c r="M56" s="35">
        <v>18</v>
      </c>
      <c r="N56" s="35">
        <v>18</v>
      </c>
      <c r="O56" s="35">
        <v>0</v>
      </c>
      <c r="P56" s="117">
        <v>0</v>
      </c>
      <c r="Q56" s="35">
        <f t="shared" si="0"/>
        <v>0</v>
      </c>
      <c r="R56" s="43"/>
    </row>
    <row r="57" spans="1:18" ht="46.15">
      <c r="A57" s="17" t="s">
        <v>170</v>
      </c>
      <c r="B57" s="113" t="s">
        <v>171</v>
      </c>
      <c r="C57" s="18" t="s">
        <v>24</v>
      </c>
      <c r="D57" s="18" t="s">
        <v>30</v>
      </c>
      <c r="E57" s="38">
        <v>1</v>
      </c>
      <c r="F57" s="114">
        <v>25</v>
      </c>
      <c r="G57" s="115" t="s">
        <v>26</v>
      </c>
      <c r="H57" s="115">
        <v>62000</v>
      </c>
      <c r="I57" s="119">
        <v>50</v>
      </c>
      <c r="J57" s="115">
        <v>29760</v>
      </c>
      <c r="K57" s="116" t="s">
        <v>172</v>
      </c>
      <c r="L57" s="24">
        <v>51.5</v>
      </c>
      <c r="M57" s="35">
        <v>11.3</v>
      </c>
      <c r="N57" s="35">
        <v>11.3</v>
      </c>
      <c r="O57" s="35">
        <v>11.3</v>
      </c>
      <c r="P57" s="117">
        <v>-3.0166989179999999</v>
      </c>
      <c r="Q57" s="35">
        <f t="shared" ref="Q57:Q86" si="1">O57+P57</f>
        <v>8.2833010820000013</v>
      </c>
      <c r="R57" s="43"/>
    </row>
    <row r="58" spans="1:18" ht="68.45">
      <c r="A58" s="17" t="s">
        <v>173</v>
      </c>
      <c r="B58" s="113" t="s">
        <v>174</v>
      </c>
      <c r="C58" s="26" t="s">
        <v>24</v>
      </c>
      <c r="D58" s="26" t="s">
        <v>30</v>
      </c>
      <c r="E58" s="39">
        <v>1</v>
      </c>
      <c r="F58" s="123" t="s">
        <v>31</v>
      </c>
      <c r="G58" s="124" t="s">
        <v>31</v>
      </c>
      <c r="H58" s="125" t="s">
        <v>31</v>
      </c>
      <c r="I58" s="128">
        <v>257</v>
      </c>
      <c r="J58" s="124">
        <v>123000</v>
      </c>
      <c r="K58" s="126" t="s">
        <v>175</v>
      </c>
      <c r="L58" s="24">
        <v>186</v>
      </c>
      <c r="M58" s="35">
        <v>27.9</v>
      </c>
      <c r="N58" s="35">
        <v>27.9</v>
      </c>
      <c r="O58" s="35">
        <v>27.967289999999998</v>
      </c>
      <c r="P58" s="117">
        <v>-5.3482287780000011</v>
      </c>
      <c r="Q58" s="35">
        <f t="shared" si="1"/>
        <v>22.619061221999999</v>
      </c>
      <c r="R58" s="43"/>
    </row>
    <row r="59" spans="1:18" ht="57">
      <c r="A59" s="17" t="s">
        <v>176</v>
      </c>
      <c r="B59" s="113" t="s">
        <v>177</v>
      </c>
      <c r="C59" s="18" t="s">
        <v>24</v>
      </c>
      <c r="D59" s="18" t="s">
        <v>30</v>
      </c>
      <c r="E59" s="38">
        <v>1</v>
      </c>
      <c r="F59" s="114" t="s">
        <v>31</v>
      </c>
      <c r="G59" s="115" t="s">
        <v>31</v>
      </c>
      <c r="H59" s="115">
        <v>439000</v>
      </c>
      <c r="I59" s="119">
        <v>200</v>
      </c>
      <c r="J59" s="115">
        <v>385000</v>
      </c>
      <c r="K59" s="116" t="s">
        <v>178</v>
      </c>
      <c r="L59" s="24">
        <v>152.4</v>
      </c>
      <c r="M59" s="35">
        <v>65.5</v>
      </c>
      <c r="N59" s="35">
        <v>65.5</v>
      </c>
      <c r="O59" s="35">
        <v>65.666804220000031</v>
      </c>
      <c r="P59" s="117">
        <v>-15.891870263999996</v>
      </c>
      <c r="Q59" s="35">
        <f t="shared" si="1"/>
        <v>49.774933956000034</v>
      </c>
      <c r="R59" s="43"/>
    </row>
    <row r="60" spans="1:18" ht="93">
      <c r="A60" s="17" t="s">
        <v>179</v>
      </c>
      <c r="B60" s="113" t="s">
        <v>180</v>
      </c>
      <c r="C60" s="26" t="s">
        <v>24</v>
      </c>
      <c r="D60" s="26" t="s">
        <v>30</v>
      </c>
      <c r="E60" s="39">
        <v>1</v>
      </c>
      <c r="F60" s="123" t="s">
        <v>31</v>
      </c>
      <c r="G60" s="124" t="s">
        <v>31</v>
      </c>
      <c r="H60" s="125" t="s">
        <v>31</v>
      </c>
      <c r="I60" s="125" t="s">
        <v>31</v>
      </c>
      <c r="J60" s="124">
        <v>53250</v>
      </c>
      <c r="K60" s="126" t="s">
        <v>181</v>
      </c>
      <c r="L60" s="24">
        <v>47.619</v>
      </c>
      <c r="M60" s="35">
        <v>47.619</v>
      </c>
      <c r="N60" s="35">
        <v>44.44</v>
      </c>
      <c r="O60" s="35">
        <v>49.603517570000001</v>
      </c>
      <c r="P60" s="117">
        <v>-27.114174768000002</v>
      </c>
      <c r="Q60" s="35">
        <f t="shared" si="1"/>
        <v>22.489342801999999</v>
      </c>
      <c r="R60" s="43"/>
    </row>
    <row r="61" spans="1:18" ht="93">
      <c r="A61" s="17" t="s">
        <v>182</v>
      </c>
      <c r="B61" s="113" t="s">
        <v>183</v>
      </c>
      <c r="C61" s="18" t="s">
        <v>24</v>
      </c>
      <c r="D61" s="18" t="s">
        <v>30</v>
      </c>
      <c r="E61" s="38">
        <v>1</v>
      </c>
      <c r="F61" s="114" t="s">
        <v>31</v>
      </c>
      <c r="G61" s="115" t="s">
        <v>31</v>
      </c>
      <c r="H61" s="115">
        <v>258200</v>
      </c>
      <c r="I61" s="119">
        <v>100</v>
      </c>
      <c r="J61" s="115">
        <v>157502</v>
      </c>
      <c r="K61" s="116" t="s">
        <v>184</v>
      </c>
      <c r="L61" s="24">
        <v>21</v>
      </c>
      <c r="M61" s="35">
        <v>13</v>
      </c>
      <c r="N61" s="35">
        <v>13</v>
      </c>
      <c r="O61" s="35">
        <v>9.5136430000000001</v>
      </c>
      <c r="P61" s="117">
        <v>-2.1716363099999998</v>
      </c>
      <c r="Q61" s="35">
        <f t="shared" si="1"/>
        <v>7.3420066899999998</v>
      </c>
      <c r="R61" s="43"/>
    </row>
    <row r="62" spans="1:18" ht="171">
      <c r="A62" s="17" t="s">
        <v>185</v>
      </c>
      <c r="B62" s="113" t="s">
        <v>186</v>
      </c>
      <c r="C62" s="26" t="s">
        <v>111</v>
      </c>
      <c r="D62" s="26" t="s">
        <v>80</v>
      </c>
      <c r="E62" s="39">
        <v>1</v>
      </c>
      <c r="F62" s="123" t="s">
        <v>31</v>
      </c>
      <c r="G62" s="124" t="s">
        <v>31</v>
      </c>
      <c r="H62" s="125" t="s">
        <v>31</v>
      </c>
      <c r="I62" s="125">
        <v>24.5</v>
      </c>
      <c r="J62" s="124">
        <v>4501</v>
      </c>
      <c r="K62" s="116" t="s">
        <v>187</v>
      </c>
      <c r="L62" s="24">
        <v>11</v>
      </c>
      <c r="M62" s="35">
        <v>7.74</v>
      </c>
      <c r="N62" s="35">
        <v>7.74</v>
      </c>
      <c r="O62" s="35">
        <v>6.3216365199999993</v>
      </c>
      <c r="P62" s="117">
        <v>-3.4038941999999996E-2</v>
      </c>
      <c r="Q62" s="35">
        <f t="shared" si="1"/>
        <v>6.2875975779999997</v>
      </c>
      <c r="R62" s="43"/>
    </row>
    <row r="63" spans="1:18" ht="114">
      <c r="A63" s="17" t="s">
        <v>188</v>
      </c>
      <c r="B63" s="113" t="s">
        <v>189</v>
      </c>
      <c r="C63" s="18" t="s">
        <v>111</v>
      </c>
      <c r="D63" s="18" t="s">
        <v>25</v>
      </c>
      <c r="E63" s="38">
        <f>N63/M63</f>
        <v>0.89156626506024084</v>
      </c>
      <c r="F63" s="114" t="s">
        <v>31</v>
      </c>
      <c r="G63" s="115" t="s">
        <v>31</v>
      </c>
      <c r="H63" s="115" t="s">
        <v>31</v>
      </c>
      <c r="I63" s="119" t="s">
        <v>31</v>
      </c>
      <c r="J63" s="115">
        <v>162022</v>
      </c>
      <c r="K63" s="116" t="s">
        <v>190</v>
      </c>
      <c r="L63" s="24">
        <v>168</v>
      </c>
      <c r="M63" s="35">
        <v>132.80000000000001</v>
      </c>
      <c r="N63" s="35">
        <v>118.39999999999999</v>
      </c>
      <c r="O63" s="35">
        <v>62.019045379518083</v>
      </c>
      <c r="P63" s="117">
        <v>-4.3880100348674649</v>
      </c>
      <c r="Q63" s="35">
        <f t="shared" si="1"/>
        <v>57.63103534465062</v>
      </c>
      <c r="R63" s="43"/>
    </row>
    <row r="64" spans="1:18" ht="144">
      <c r="A64" s="17" t="s">
        <v>191</v>
      </c>
      <c r="B64" s="113" t="s">
        <v>192</v>
      </c>
      <c r="C64" s="26" t="s">
        <v>24</v>
      </c>
      <c r="D64" s="26" t="s">
        <v>80</v>
      </c>
      <c r="E64" s="39">
        <f>N64/M64</f>
        <v>0.9</v>
      </c>
      <c r="F64" s="123" t="s">
        <v>31</v>
      </c>
      <c r="G64" s="124" t="s">
        <v>31</v>
      </c>
      <c r="H64" s="125" t="s">
        <v>31</v>
      </c>
      <c r="I64" s="125" t="s">
        <v>31</v>
      </c>
      <c r="J64" s="124">
        <v>800000</v>
      </c>
      <c r="K64" s="126" t="s">
        <v>193</v>
      </c>
      <c r="L64" s="24">
        <v>650.78</v>
      </c>
      <c r="M64" s="35">
        <v>150</v>
      </c>
      <c r="N64" s="35">
        <v>135</v>
      </c>
      <c r="O64" s="35">
        <v>74.201508026999988</v>
      </c>
      <c r="P64" s="117">
        <v>-4.7276325747000003</v>
      </c>
      <c r="Q64" s="35">
        <f t="shared" si="1"/>
        <v>69.473875452299993</v>
      </c>
      <c r="R64" s="43"/>
    </row>
    <row r="65" spans="1:18" ht="102.6">
      <c r="A65" s="17" t="s">
        <v>194</v>
      </c>
      <c r="B65" s="113" t="s">
        <v>195</v>
      </c>
      <c r="C65" s="18" t="s">
        <v>111</v>
      </c>
      <c r="D65" s="18" t="s">
        <v>25</v>
      </c>
      <c r="E65" s="38">
        <f>N65/M65</f>
        <v>0.26300000000000001</v>
      </c>
      <c r="F65" s="114" t="s">
        <v>31</v>
      </c>
      <c r="G65" s="115" t="s">
        <v>196</v>
      </c>
      <c r="H65" s="115" t="s">
        <v>31</v>
      </c>
      <c r="I65" s="119" t="s">
        <v>31</v>
      </c>
      <c r="J65" s="115">
        <v>113653</v>
      </c>
      <c r="K65" s="116" t="s">
        <v>197</v>
      </c>
      <c r="L65" s="24">
        <v>277.3</v>
      </c>
      <c r="M65" s="35">
        <v>100</v>
      </c>
      <c r="N65" s="35">
        <v>26.3</v>
      </c>
      <c r="O65" s="35">
        <v>25.641008532259988</v>
      </c>
      <c r="P65" s="117">
        <v>-2.0879707188689998</v>
      </c>
      <c r="Q65" s="35">
        <f t="shared" si="1"/>
        <v>23.55303781339099</v>
      </c>
      <c r="R65" s="43"/>
    </row>
    <row r="66" spans="1:18" ht="193.9">
      <c r="A66" s="17" t="s">
        <v>198</v>
      </c>
      <c r="B66" s="113" t="s">
        <v>199</v>
      </c>
      <c r="C66" s="26" t="s">
        <v>24</v>
      </c>
      <c r="D66" s="26" t="s">
        <v>25</v>
      </c>
      <c r="E66" s="39">
        <v>3.9E-2</v>
      </c>
      <c r="F66" s="123" t="s">
        <v>31</v>
      </c>
      <c r="G66" s="124" t="s">
        <v>200</v>
      </c>
      <c r="H66" s="125" t="s">
        <v>31</v>
      </c>
      <c r="I66" s="125" t="s">
        <v>31</v>
      </c>
      <c r="J66" s="124">
        <v>68727</v>
      </c>
      <c r="K66" s="126" t="s">
        <v>201</v>
      </c>
      <c r="L66" s="24">
        <v>313.5</v>
      </c>
      <c r="M66" s="35">
        <v>200</v>
      </c>
      <c r="N66" s="35">
        <v>7.8</v>
      </c>
      <c r="O66" s="35">
        <v>2.1025108376999988</v>
      </c>
      <c r="P66" s="117">
        <v>-3.0847576031999998E-2</v>
      </c>
      <c r="Q66" s="35">
        <f t="shared" si="1"/>
        <v>2.0716632616679989</v>
      </c>
      <c r="R66" s="43"/>
    </row>
    <row r="67" spans="1:18" ht="171">
      <c r="A67" s="17" t="s">
        <v>202</v>
      </c>
      <c r="B67" s="113" t="s">
        <v>203</v>
      </c>
      <c r="C67" s="18" t="s">
        <v>111</v>
      </c>
      <c r="D67" s="18" t="s">
        <v>25</v>
      </c>
      <c r="E67" s="38">
        <f>N67/M67</f>
        <v>0.58141025641025645</v>
      </c>
      <c r="F67" s="114" t="s">
        <v>31</v>
      </c>
      <c r="G67" s="115" t="s">
        <v>204</v>
      </c>
      <c r="H67" s="115" t="s">
        <v>31</v>
      </c>
      <c r="I67" s="119" t="s">
        <v>31</v>
      </c>
      <c r="J67" s="115">
        <v>34716</v>
      </c>
      <c r="K67" s="116" t="s">
        <v>205</v>
      </c>
      <c r="L67" s="24">
        <v>195</v>
      </c>
      <c r="M67" s="35">
        <v>156</v>
      </c>
      <c r="N67" s="35">
        <v>90.7</v>
      </c>
      <c r="O67" s="35">
        <v>31.502037526166664</v>
      </c>
      <c r="P67" s="117">
        <v>-0.98125084742371793</v>
      </c>
      <c r="Q67" s="35">
        <f t="shared" si="1"/>
        <v>30.520786678742947</v>
      </c>
      <c r="R67" s="43"/>
    </row>
    <row r="68" spans="1:18" ht="102.6">
      <c r="A68" s="17" t="s">
        <v>206</v>
      </c>
      <c r="B68" s="113" t="s">
        <v>207</v>
      </c>
      <c r="C68" s="26" t="s">
        <v>111</v>
      </c>
      <c r="D68" s="26" t="s">
        <v>25</v>
      </c>
      <c r="E68" s="39">
        <f>N68/M68</f>
        <v>0.26333333333333331</v>
      </c>
      <c r="F68" s="123" t="s">
        <v>31</v>
      </c>
      <c r="G68" s="124" t="s">
        <v>31</v>
      </c>
      <c r="H68" s="125" t="s">
        <v>31</v>
      </c>
      <c r="I68" s="125" t="s">
        <v>31</v>
      </c>
      <c r="J68" s="124">
        <v>113653</v>
      </c>
      <c r="K68" s="126" t="s">
        <v>208</v>
      </c>
      <c r="L68" s="24">
        <v>277.3</v>
      </c>
      <c r="M68" s="35">
        <v>90</v>
      </c>
      <c r="N68" s="35">
        <v>23.7</v>
      </c>
      <c r="O68" s="35">
        <v>7.8999999999989998E-3</v>
      </c>
      <c r="P68" s="117">
        <v>-0.13863182438000002</v>
      </c>
      <c r="Q68" s="35">
        <f t="shared" si="1"/>
        <v>-0.13073182438000103</v>
      </c>
      <c r="R68" s="43"/>
    </row>
    <row r="69" spans="1:18" ht="58.15">
      <c r="A69" s="20" t="s">
        <v>209</v>
      </c>
      <c r="B69" s="113" t="s">
        <v>210</v>
      </c>
      <c r="C69" s="26" t="s">
        <v>24</v>
      </c>
      <c r="D69" s="26" t="s">
        <v>30</v>
      </c>
      <c r="E69" s="39">
        <v>1</v>
      </c>
      <c r="F69" s="123" t="s">
        <v>31</v>
      </c>
      <c r="G69" s="124" t="s">
        <v>31</v>
      </c>
      <c r="H69" s="40">
        <v>135000</v>
      </c>
      <c r="I69" s="125">
        <v>60</v>
      </c>
      <c r="J69" s="124">
        <v>110700</v>
      </c>
      <c r="K69" s="116" t="s">
        <v>211</v>
      </c>
      <c r="L69" s="24">
        <v>41.2</v>
      </c>
      <c r="M69" s="35">
        <v>4.8</v>
      </c>
      <c r="N69" s="35">
        <v>4.8</v>
      </c>
      <c r="O69" s="35">
        <v>4.7</v>
      </c>
      <c r="P69" s="117">
        <v>-0.93855057000000008</v>
      </c>
      <c r="Q69" s="35">
        <f t="shared" si="1"/>
        <v>3.7614494299999999</v>
      </c>
      <c r="R69" s="43"/>
    </row>
    <row r="70" spans="1:18" ht="46.9">
      <c r="A70" s="20" t="s">
        <v>212</v>
      </c>
      <c r="B70" s="113" t="s">
        <v>213</v>
      </c>
      <c r="C70" s="26" t="s">
        <v>24</v>
      </c>
      <c r="D70" s="26" t="s">
        <v>30</v>
      </c>
      <c r="E70" s="39">
        <v>1</v>
      </c>
      <c r="F70" s="123" t="s">
        <v>31</v>
      </c>
      <c r="G70" s="124" t="s">
        <v>31</v>
      </c>
      <c r="H70" s="40">
        <v>558000</v>
      </c>
      <c r="I70" s="125">
        <v>230</v>
      </c>
      <c r="J70" s="124">
        <v>255400</v>
      </c>
      <c r="K70" s="116" t="s">
        <v>214</v>
      </c>
      <c r="L70" s="24" t="s">
        <v>116</v>
      </c>
      <c r="M70" s="35">
        <v>35.700000000000003</v>
      </c>
      <c r="N70" s="35">
        <v>35.700000000000003</v>
      </c>
      <c r="O70" s="35">
        <v>0</v>
      </c>
      <c r="P70" s="117">
        <v>0</v>
      </c>
      <c r="Q70" s="35">
        <f t="shared" si="1"/>
        <v>0</v>
      </c>
      <c r="R70" s="43"/>
    </row>
    <row r="71" spans="1:18" ht="46.9">
      <c r="A71" s="20" t="s">
        <v>215</v>
      </c>
      <c r="B71" s="113" t="s">
        <v>216</v>
      </c>
      <c r="C71" s="26" t="s">
        <v>24</v>
      </c>
      <c r="D71" s="26" t="s">
        <v>30</v>
      </c>
      <c r="E71" s="39">
        <v>1</v>
      </c>
      <c r="F71" s="123" t="s">
        <v>31</v>
      </c>
      <c r="G71" s="124" t="s">
        <v>31</v>
      </c>
      <c r="H71" s="124" t="s">
        <v>31</v>
      </c>
      <c r="I71" s="125">
        <v>500</v>
      </c>
      <c r="J71" s="124">
        <v>892137</v>
      </c>
      <c r="K71" s="116" t="s">
        <v>217</v>
      </c>
      <c r="L71" s="24" t="s">
        <v>116</v>
      </c>
      <c r="M71" s="35">
        <v>65</v>
      </c>
      <c r="N71" s="35">
        <v>65</v>
      </c>
      <c r="O71" s="35">
        <v>0</v>
      </c>
      <c r="P71" s="117">
        <v>0</v>
      </c>
      <c r="Q71" s="35">
        <f t="shared" si="1"/>
        <v>0</v>
      </c>
      <c r="R71" s="43"/>
    </row>
    <row r="72" spans="1:18" ht="58.15">
      <c r="A72" s="20" t="s">
        <v>218</v>
      </c>
      <c r="B72" s="113" t="s">
        <v>219</v>
      </c>
      <c r="C72" s="26" t="s">
        <v>24</v>
      </c>
      <c r="D72" s="26" t="s">
        <v>30</v>
      </c>
      <c r="E72" s="39">
        <v>1</v>
      </c>
      <c r="F72" s="123">
        <v>25</v>
      </c>
      <c r="G72" s="124" t="s">
        <v>26</v>
      </c>
      <c r="H72" s="124">
        <v>1519000</v>
      </c>
      <c r="I72" s="125">
        <v>600</v>
      </c>
      <c r="J72" s="124">
        <v>748867</v>
      </c>
      <c r="K72" s="116" t="s">
        <v>220</v>
      </c>
      <c r="L72" s="24">
        <v>946.5</v>
      </c>
      <c r="M72" s="35">
        <v>100</v>
      </c>
      <c r="N72" s="35">
        <v>100</v>
      </c>
      <c r="O72" s="35">
        <v>0</v>
      </c>
      <c r="P72" s="117">
        <v>0</v>
      </c>
      <c r="Q72" s="35">
        <f t="shared" si="1"/>
        <v>0</v>
      </c>
      <c r="R72" s="43"/>
    </row>
    <row r="73" spans="1:18" ht="108">
      <c r="A73" s="20" t="s">
        <v>221</v>
      </c>
      <c r="B73" s="113" t="s">
        <v>222</v>
      </c>
      <c r="C73" s="26" t="s">
        <v>24</v>
      </c>
      <c r="D73" s="26" t="s">
        <v>30</v>
      </c>
      <c r="E73" s="39">
        <v>1</v>
      </c>
      <c r="F73" s="123" t="s">
        <v>31</v>
      </c>
      <c r="G73" s="124" t="s">
        <v>31</v>
      </c>
      <c r="H73" s="40">
        <v>240280</v>
      </c>
      <c r="I73" s="125">
        <v>88</v>
      </c>
      <c r="J73" s="124">
        <v>118458</v>
      </c>
      <c r="K73" s="116" t="s">
        <v>223</v>
      </c>
      <c r="L73" s="24" t="s">
        <v>116</v>
      </c>
      <c r="M73" s="35">
        <v>35</v>
      </c>
      <c r="N73" s="35">
        <v>35</v>
      </c>
      <c r="O73" s="35">
        <v>0</v>
      </c>
      <c r="P73" s="117">
        <v>0</v>
      </c>
      <c r="Q73" s="35">
        <f t="shared" si="1"/>
        <v>0</v>
      </c>
      <c r="R73" s="43"/>
    </row>
    <row r="74" spans="1:18" ht="57">
      <c r="A74" s="20" t="s">
        <v>224</v>
      </c>
      <c r="B74" s="113" t="s">
        <v>225</v>
      </c>
      <c r="C74" s="26" t="s">
        <v>226</v>
      </c>
      <c r="D74" s="26" t="s">
        <v>30</v>
      </c>
      <c r="E74" s="39">
        <v>1</v>
      </c>
      <c r="F74" s="123" t="s">
        <v>31</v>
      </c>
      <c r="G74" s="124" t="s">
        <v>31</v>
      </c>
      <c r="H74" s="40">
        <v>25000</v>
      </c>
      <c r="I74" s="125">
        <v>17.38</v>
      </c>
      <c r="J74" s="124">
        <v>0</v>
      </c>
      <c r="K74" s="116" t="s">
        <v>227</v>
      </c>
      <c r="L74" s="24">
        <v>19.25</v>
      </c>
      <c r="M74" s="35">
        <v>8.26</v>
      </c>
      <c r="N74" s="35">
        <v>8.26</v>
      </c>
      <c r="O74" s="35">
        <v>3.2824799099999997</v>
      </c>
      <c r="P74" s="117">
        <v>0</v>
      </c>
      <c r="Q74" s="35">
        <f t="shared" si="1"/>
        <v>3.2824799099999997</v>
      </c>
      <c r="R74" s="43"/>
    </row>
    <row r="75" spans="1:18" ht="79.900000000000006">
      <c r="A75" s="20" t="s">
        <v>228</v>
      </c>
      <c r="B75" s="113" t="s">
        <v>229</v>
      </c>
      <c r="C75" s="26" t="s">
        <v>24</v>
      </c>
      <c r="D75" s="26" t="s">
        <v>30</v>
      </c>
      <c r="E75" s="39">
        <v>1</v>
      </c>
      <c r="F75" s="123" t="s">
        <v>31</v>
      </c>
      <c r="G75" s="124" t="s">
        <v>31</v>
      </c>
      <c r="H75" s="40">
        <v>573000</v>
      </c>
      <c r="I75" s="125">
        <v>220</v>
      </c>
      <c r="J75" s="124">
        <v>319505</v>
      </c>
      <c r="K75" s="116" t="s">
        <v>230</v>
      </c>
      <c r="L75" s="24">
        <v>206.5</v>
      </c>
      <c r="M75" s="35">
        <v>32.6</v>
      </c>
      <c r="N75" s="35">
        <v>32.6</v>
      </c>
      <c r="O75" s="35">
        <v>0</v>
      </c>
      <c r="P75" s="117">
        <v>0</v>
      </c>
      <c r="Q75" s="35">
        <f t="shared" si="1"/>
        <v>0</v>
      </c>
      <c r="R75" s="43"/>
    </row>
    <row r="76" spans="1:18" ht="91.15">
      <c r="A76" s="20" t="s">
        <v>231</v>
      </c>
      <c r="B76" s="113" t="s">
        <v>232</v>
      </c>
      <c r="C76" s="26" t="s">
        <v>24</v>
      </c>
      <c r="D76" s="26" t="s">
        <v>30</v>
      </c>
      <c r="E76" s="39">
        <v>1</v>
      </c>
      <c r="F76" s="123" t="s">
        <v>31</v>
      </c>
      <c r="G76" s="124" t="s">
        <v>31</v>
      </c>
      <c r="H76" s="40">
        <v>1063000</v>
      </c>
      <c r="I76" s="125">
        <v>457</v>
      </c>
      <c r="J76" s="124">
        <v>592850</v>
      </c>
      <c r="K76" s="116" t="s">
        <v>233</v>
      </c>
      <c r="L76" s="24">
        <v>431.2</v>
      </c>
      <c r="M76" s="35">
        <v>55.45</v>
      </c>
      <c r="N76" s="35">
        <v>55.45</v>
      </c>
      <c r="O76" s="35">
        <v>0</v>
      </c>
      <c r="P76" s="117">
        <v>0</v>
      </c>
      <c r="Q76" s="35">
        <f t="shared" si="1"/>
        <v>0</v>
      </c>
      <c r="R76" s="43"/>
    </row>
    <row r="77" spans="1:18" ht="68.45">
      <c r="A77" s="20" t="s">
        <v>234</v>
      </c>
      <c r="B77" s="113" t="s">
        <v>235</v>
      </c>
      <c r="C77" s="26" t="s">
        <v>24</v>
      </c>
      <c r="D77" s="26" t="s">
        <v>30</v>
      </c>
      <c r="E77" s="39">
        <v>1</v>
      </c>
      <c r="F77" s="123" t="s">
        <v>31</v>
      </c>
      <c r="G77" s="124" t="s">
        <v>31</v>
      </c>
      <c r="H77" s="40">
        <v>1658000</v>
      </c>
      <c r="I77" s="125">
        <v>500</v>
      </c>
      <c r="J77" s="124">
        <v>924881</v>
      </c>
      <c r="K77" s="116" t="s">
        <v>236</v>
      </c>
      <c r="L77" s="24">
        <v>690.1</v>
      </c>
      <c r="M77" s="35">
        <v>50</v>
      </c>
      <c r="N77" s="35">
        <v>50</v>
      </c>
      <c r="O77" s="35">
        <v>0</v>
      </c>
      <c r="P77" s="117">
        <v>0</v>
      </c>
      <c r="Q77" s="35">
        <f t="shared" si="1"/>
        <v>0</v>
      </c>
      <c r="R77" s="43"/>
    </row>
    <row r="78" spans="1:18" ht="68.45">
      <c r="A78" s="20" t="s">
        <v>237</v>
      </c>
      <c r="B78" s="113" t="s">
        <v>238</v>
      </c>
      <c r="C78" s="26" t="s">
        <v>24</v>
      </c>
      <c r="D78" s="26" t="s">
        <v>30</v>
      </c>
      <c r="E78" s="39">
        <v>1</v>
      </c>
      <c r="F78" s="123" t="s">
        <v>31</v>
      </c>
      <c r="G78" s="124" t="s">
        <v>31</v>
      </c>
      <c r="H78" s="40">
        <v>1577000</v>
      </c>
      <c r="I78" s="125">
        <v>500</v>
      </c>
      <c r="J78" s="124">
        <v>879907</v>
      </c>
      <c r="K78" s="116" t="s">
        <v>239</v>
      </c>
      <c r="L78" s="24">
        <v>656.5</v>
      </c>
      <c r="M78" s="35">
        <v>50</v>
      </c>
      <c r="N78" s="35">
        <v>50</v>
      </c>
      <c r="O78" s="35">
        <v>0</v>
      </c>
      <c r="P78" s="117">
        <v>0</v>
      </c>
      <c r="Q78" s="35">
        <f t="shared" si="1"/>
        <v>0</v>
      </c>
      <c r="R78" s="43"/>
    </row>
    <row r="79" spans="1:18" ht="79.900000000000006">
      <c r="A79" s="20" t="s">
        <v>240</v>
      </c>
      <c r="B79" s="113" t="s">
        <v>241</v>
      </c>
      <c r="C79" s="26" t="s">
        <v>24</v>
      </c>
      <c r="D79" s="26" t="s">
        <v>30</v>
      </c>
      <c r="E79" s="39">
        <v>1</v>
      </c>
      <c r="F79" s="123" t="s">
        <v>31</v>
      </c>
      <c r="G79" s="124" t="s">
        <v>31</v>
      </c>
      <c r="H79" s="40">
        <v>554000</v>
      </c>
      <c r="I79" s="125">
        <v>220</v>
      </c>
      <c r="J79" s="124">
        <v>309054</v>
      </c>
      <c r="K79" s="116" t="s">
        <v>242</v>
      </c>
      <c r="L79" s="24">
        <v>202.2</v>
      </c>
      <c r="M79" s="35">
        <v>31.43</v>
      </c>
      <c r="N79" s="35">
        <v>31.43</v>
      </c>
      <c r="O79" s="35">
        <v>0</v>
      </c>
      <c r="P79" s="117">
        <v>0</v>
      </c>
      <c r="Q79" s="35">
        <f t="shared" si="1"/>
        <v>0</v>
      </c>
      <c r="R79" s="43"/>
    </row>
    <row r="80" spans="1:18" ht="58.15">
      <c r="A80" s="20" t="s">
        <v>243</v>
      </c>
      <c r="B80" s="113" t="s">
        <v>244</v>
      </c>
      <c r="C80" s="26" t="s">
        <v>24</v>
      </c>
      <c r="D80" s="26" t="s">
        <v>30</v>
      </c>
      <c r="E80" s="39">
        <v>1</v>
      </c>
      <c r="F80" s="123" t="s">
        <v>31</v>
      </c>
      <c r="G80" s="124" t="s">
        <v>31</v>
      </c>
      <c r="H80" s="40">
        <v>31500</v>
      </c>
      <c r="I80" s="125">
        <v>32.299999999999997</v>
      </c>
      <c r="J80" s="124"/>
      <c r="K80" s="116" t="s">
        <v>245</v>
      </c>
      <c r="L80" s="24" t="s">
        <v>116</v>
      </c>
      <c r="M80" s="35">
        <v>3.3</v>
      </c>
      <c r="N80" s="35">
        <v>3.3</v>
      </c>
      <c r="O80" s="35">
        <v>0</v>
      </c>
      <c r="P80" s="117">
        <v>0</v>
      </c>
      <c r="Q80" s="35">
        <f t="shared" si="1"/>
        <v>0</v>
      </c>
      <c r="R80" s="43"/>
    </row>
    <row r="81" spans="1:18" ht="186">
      <c r="A81" s="20" t="s">
        <v>246</v>
      </c>
      <c r="B81" s="113" t="s">
        <v>247</v>
      </c>
      <c r="C81" s="26" t="s">
        <v>24</v>
      </c>
      <c r="D81" s="26" t="s">
        <v>30</v>
      </c>
      <c r="E81" s="39">
        <v>1</v>
      </c>
      <c r="F81" s="123" t="s">
        <v>31</v>
      </c>
      <c r="G81" s="124" t="s">
        <v>31</v>
      </c>
      <c r="H81" s="124" t="s">
        <v>31</v>
      </c>
      <c r="I81" s="125">
        <v>20</v>
      </c>
      <c r="J81" s="124">
        <v>22047</v>
      </c>
      <c r="K81" s="116" t="s">
        <v>248</v>
      </c>
      <c r="L81" s="24">
        <v>100.47</v>
      </c>
      <c r="M81" s="35">
        <v>8.5</v>
      </c>
      <c r="N81" s="35">
        <v>8.5</v>
      </c>
      <c r="O81" s="35">
        <v>0</v>
      </c>
      <c r="P81" s="117">
        <v>0</v>
      </c>
      <c r="Q81" s="35">
        <f t="shared" si="1"/>
        <v>0</v>
      </c>
      <c r="R81" s="43"/>
    </row>
    <row r="82" spans="1:18" ht="95.45">
      <c r="A82" s="20" t="s">
        <v>249</v>
      </c>
      <c r="B82" s="113" t="s">
        <v>250</v>
      </c>
      <c r="C82" s="26" t="s">
        <v>24</v>
      </c>
      <c r="D82" s="26" t="s">
        <v>30</v>
      </c>
      <c r="E82" s="39">
        <v>1</v>
      </c>
      <c r="F82" s="123" t="s">
        <v>31</v>
      </c>
      <c r="G82" s="124" t="s">
        <v>31</v>
      </c>
      <c r="H82" s="40">
        <v>88080</v>
      </c>
      <c r="I82" s="125">
        <v>70</v>
      </c>
      <c r="J82" s="124">
        <v>54347</v>
      </c>
      <c r="K82" s="116" t="s">
        <v>251</v>
      </c>
      <c r="L82" s="24" t="s">
        <v>116</v>
      </c>
      <c r="M82" s="35">
        <v>12</v>
      </c>
      <c r="N82" s="35">
        <v>12</v>
      </c>
      <c r="O82" s="35">
        <v>0</v>
      </c>
      <c r="P82" s="117">
        <v>0</v>
      </c>
      <c r="Q82" s="35">
        <f t="shared" si="1"/>
        <v>0</v>
      </c>
      <c r="R82" s="43"/>
    </row>
    <row r="83" spans="1:18" ht="102.6">
      <c r="A83" s="20" t="s">
        <v>252</v>
      </c>
      <c r="B83" s="113" t="s">
        <v>253</v>
      </c>
      <c r="C83" s="26" t="s">
        <v>24</v>
      </c>
      <c r="D83" s="26" t="s">
        <v>30</v>
      </c>
      <c r="E83" s="39">
        <v>1</v>
      </c>
      <c r="F83" s="123" t="s">
        <v>31</v>
      </c>
      <c r="G83" s="124" t="s">
        <v>31</v>
      </c>
      <c r="H83" s="40">
        <v>555000</v>
      </c>
      <c r="I83" s="125">
        <v>250</v>
      </c>
      <c r="J83" s="124">
        <v>309604</v>
      </c>
      <c r="K83" s="116" t="s">
        <v>254</v>
      </c>
      <c r="L83" s="24">
        <v>315.7</v>
      </c>
      <c r="M83" s="35">
        <v>63.6</v>
      </c>
      <c r="N83" s="35">
        <v>63.6</v>
      </c>
      <c r="O83" s="35">
        <v>0</v>
      </c>
      <c r="P83" s="117">
        <v>0</v>
      </c>
      <c r="Q83" s="35">
        <f t="shared" si="1"/>
        <v>0</v>
      </c>
      <c r="R83" s="43"/>
    </row>
    <row r="84" spans="1:18" ht="83.45">
      <c r="A84" s="20" t="s">
        <v>255</v>
      </c>
      <c r="B84" s="113" t="s">
        <v>256</v>
      </c>
      <c r="C84" s="26" t="s">
        <v>24</v>
      </c>
      <c r="D84" s="26" t="s">
        <v>30</v>
      </c>
      <c r="E84" s="39">
        <v>1</v>
      </c>
      <c r="F84" s="123" t="s">
        <v>31</v>
      </c>
      <c r="G84" s="124" t="s">
        <v>31</v>
      </c>
      <c r="H84" s="130">
        <v>193500</v>
      </c>
      <c r="I84" s="127">
        <v>100</v>
      </c>
      <c r="J84" s="124">
        <v>93654</v>
      </c>
      <c r="K84" s="116" t="s">
        <v>257</v>
      </c>
      <c r="L84" s="24">
        <v>174</v>
      </c>
      <c r="M84" s="35">
        <v>50</v>
      </c>
      <c r="N84" s="35">
        <v>50</v>
      </c>
      <c r="O84" s="35">
        <v>0</v>
      </c>
      <c r="P84" s="117">
        <v>0</v>
      </c>
      <c r="Q84" s="35">
        <f t="shared" si="1"/>
        <v>0</v>
      </c>
      <c r="R84" s="43"/>
    </row>
    <row r="85" spans="1:18" ht="79.900000000000006">
      <c r="A85" s="20" t="s">
        <v>258</v>
      </c>
      <c r="B85" s="113" t="s">
        <v>259</v>
      </c>
      <c r="C85" s="26" t="s">
        <v>24</v>
      </c>
      <c r="D85" s="26" t="s">
        <v>30</v>
      </c>
      <c r="E85" s="39">
        <v>1</v>
      </c>
      <c r="F85" s="123" t="s">
        <v>31</v>
      </c>
      <c r="G85" s="124" t="s">
        <v>31</v>
      </c>
      <c r="H85" s="40">
        <v>953000</v>
      </c>
      <c r="I85" s="125">
        <v>400</v>
      </c>
      <c r="J85" s="124">
        <v>783855</v>
      </c>
      <c r="K85" s="116" t="s">
        <v>260</v>
      </c>
      <c r="L85" s="24">
        <v>303.37299999999999</v>
      </c>
      <c r="M85" s="35">
        <v>147.035</v>
      </c>
      <c r="N85" s="35">
        <v>147.035</v>
      </c>
      <c r="O85" s="35">
        <v>0</v>
      </c>
      <c r="P85" s="117">
        <v>0</v>
      </c>
      <c r="Q85" s="35">
        <f t="shared" si="1"/>
        <v>0</v>
      </c>
      <c r="R85" s="43"/>
    </row>
    <row r="86" spans="1:18" ht="49.15">
      <c r="A86" s="20" t="s">
        <v>261</v>
      </c>
      <c r="B86" s="113" t="s">
        <v>262</v>
      </c>
      <c r="C86" s="26" t="s">
        <v>24</v>
      </c>
      <c r="D86" s="26" t="s">
        <v>30</v>
      </c>
      <c r="E86" s="39">
        <v>1</v>
      </c>
      <c r="F86" s="123" t="s">
        <v>31</v>
      </c>
      <c r="G86" s="124" t="s">
        <v>31</v>
      </c>
      <c r="H86" s="40">
        <v>450000</v>
      </c>
      <c r="I86" s="125">
        <v>300</v>
      </c>
      <c r="J86" s="124">
        <v>277650</v>
      </c>
      <c r="K86" s="116" t="s">
        <v>263</v>
      </c>
      <c r="L86" s="24" t="s">
        <v>116</v>
      </c>
      <c r="M86" s="35">
        <v>100</v>
      </c>
      <c r="N86" s="35">
        <v>100</v>
      </c>
      <c r="O86" s="35">
        <v>0</v>
      </c>
      <c r="P86" s="117">
        <v>0</v>
      </c>
      <c r="Q86" s="35">
        <f t="shared" si="1"/>
        <v>0</v>
      </c>
      <c r="R86" s="43"/>
    </row>
    <row r="87" spans="1:18" ht="60.6">
      <c r="A87" s="20" t="s">
        <v>264</v>
      </c>
      <c r="B87" s="113" t="s">
        <v>265</v>
      </c>
      <c r="C87" s="26" t="s">
        <v>24</v>
      </c>
      <c r="D87" s="26" t="s">
        <v>30</v>
      </c>
      <c r="E87" s="39">
        <v>1</v>
      </c>
      <c r="F87" s="123" t="s">
        <v>31</v>
      </c>
      <c r="G87" s="124" t="s">
        <v>31</v>
      </c>
      <c r="H87" s="40">
        <v>60000</v>
      </c>
      <c r="I87" s="125">
        <v>50</v>
      </c>
      <c r="J87" s="124">
        <v>29000</v>
      </c>
      <c r="K87" s="116" t="s">
        <v>266</v>
      </c>
      <c r="L87" s="24">
        <v>28.27</v>
      </c>
      <c r="M87" s="35">
        <v>5.04</v>
      </c>
      <c r="N87" s="35">
        <v>5.04</v>
      </c>
      <c r="O87" s="35">
        <v>0</v>
      </c>
      <c r="P87" s="117">
        <v>0</v>
      </c>
      <c r="Q87" s="35"/>
      <c r="R87" s="43"/>
    </row>
    <row r="88" spans="1:18" ht="72">
      <c r="A88" s="20" t="s">
        <v>267</v>
      </c>
      <c r="B88" s="113" t="s">
        <v>268</v>
      </c>
      <c r="C88" s="26" t="s">
        <v>24</v>
      </c>
      <c r="D88" s="26" t="s">
        <v>30</v>
      </c>
      <c r="E88" s="39">
        <v>1</v>
      </c>
      <c r="F88" s="114">
        <v>25</v>
      </c>
      <c r="G88" s="115" t="s">
        <v>31</v>
      </c>
      <c r="H88" s="131">
        <v>805681</v>
      </c>
      <c r="I88" s="118">
        <v>400</v>
      </c>
      <c r="J88" s="115">
        <v>662441</v>
      </c>
      <c r="K88" s="116" t="s">
        <v>269</v>
      </c>
      <c r="L88" s="24">
        <v>221.3</v>
      </c>
      <c r="M88" s="35">
        <v>88.5</v>
      </c>
      <c r="N88" s="35">
        <v>88.5</v>
      </c>
      <c r="O88" s="35">
        <v>0</v>
      </c>
      <c r="P88" s="117">
        <v>0</v>
      </c>
      <c r="Q88" s="35"/>
      <c r="R88" s="43"/>
    </row>
    <row r="89" spans="1:18" ht="81">
      <c r="A89" s="20" t="s">
        <v>270</v>
      </c>
      <c r="B89" s="113" t="s">
        <v>271</v>
      </c>
      <c r="C89" s="26" t="s">
        <v>24</v>
      </c>
      <c r="D89" s="26" t="s">
        <v>30</v>
      </c>
      <c r="E89" s="39">
        <v>1</v>
      </c>
      <c r="F89" s="114">
        <v>25</v>
      </c>
      <c r="G89" s="115" t="s">
        <v>31</v>
      </c>
      <c r="H89" s="131">
        <v>1465000</v>
      </c>
      <c r="I89" s="118">
        <f>393+256</f>
        <v>649</v>
      </c>
      <c r="J89" s="115">
        <v>605466</v>
      </c>
      <c r="K89" s="116" t="s">
        <v>272</v>
      </c>
      <c r="L89" s="24" t="s">
        <v>116</v>
      </c>
      <c r="M89" s="35">
        <v>278.58300000000003</v>
      </c>
      <c r="N89" s="35">
        <v>278.58300000000003</v>
      </c>
      <c r="O89" s="35">
        <v>0</v>
      </c>
      <c r="P89" s="117">
        <v>0</v>
      </c>
      <c r="Q89" s="35"/>
      <c r="R89" s="43"/>
    </row>
    <row r="90" spans="1:18" ht="94.9">
      <c r="A90" s="20" t="s">
        <v>273</v>
      </c>
      <c r="B90" s="113" t="s">
        <v>274</v>
      </c>
      <c r="C90" s="26" t="s">
        <v>24</v>
      </c>
      <c r="D90" s="26" t="s">
        <v>30</v>
      </c>
      <c r="E90" s="39">
        <v>1</v>
      </c>
      <c r="F90" s="114">
        <v>25</v>
      </c>
      <c r="G90" s="115" t="s">
        <v>31</v>
      </c>
      <c r="H90" s="131">
        <v>49000</v>
      </c>
      <c r="I90" s="118">
        <v>35</v>
      </c>
      <c r="J90" s="115">
        <v>39735</v>
      </c>
      <c r="K90" s="116" t="s">
        <v>275</v>
      </c>
      <c r="L90" s="24">
        <v>34</v>
      </c>
      <c r="M90" s="35">
        <v>30</v>
      </c>
      <c r="N90" s="35">
        <v>30</v>
      </c>
      <c r="O90" s="35">
        <v>0</v>
      </c>
      <c r="P90" s="117">
        <v>0</v>
      </c>
      <c r="Q90" s="35"/>
      <c r="R90" s="43"/>
    </row>
    <row r="91" spans="1:18" ht="162.4" customHeight="1">
      <c r="A91" s="20" t="s">
        <v>276</v>
      </c>
      <c r="B91" s="113" t="s">
        <v>277</v>
      </c>
      <c r="C91" s="26" t="s">
        <v>24</v>
      </c>
      <c r="D91" s="26" t="s">
        <v>30</v>
      </c>
      <c r="E91" s="39">
        <v>1</v>
      </c>
      <c r="F91" s="114" t="s">
        <v>278</v>
      </c>
      <c r="G91" s="115" t="s">
        <v>31</v>
      </c>
      <c r="H91" s="131">
        <v>3000</v>
      </c>
      <c r="I91" s="118">
        <v>2.5</v>
      </c>
      <c r="J91" s="115">
        <v>5600</v>
      </c>
      <c r="K91" s="116" t="s">
        <v>279</v>
      </c>
      <c r="L91" s="24">
        <v>42</v>
      </c>
      <c r="M91" s="35">
        <v>10</v>
      </c>
      <c r="N91" s="35">
        <v>10</v>
      </c>
      <c r="O91" s="35">
        <v>0</v>
      </c>
      <c r="P91" s="117">
        <v>0</v>
      </c>
      <c r="Q91" s="35"/>
      <c r="R91" s="43"/>
    </row>
    <row r="92" spans="1:18" ht="39.6">
      <c r="A92" s="20" t="s">
        <v>280</v>
      </c>
      <c r="B92" s="113" t="s">
        <v>281</v>
      </c>
      <c r="C92" s="26" t="s">
        <v>24</v>
      </c>
      <c r="D92" s="26" t="s">
        <v>30</v>
      </c>
      <c r="E92" s="39">
        <v>1</v>
      </c>
      <c r="F92" s="114">
        <v>30</v>
      </c>
      <c r="G92" s="115" t="s">
        <v>31</v>
      </c>
      <c r="H92" s="131">
        <v>893401</v>
      </c>
      <c r="I92" s="118">
        <v>445</v>
      </c>
      <c r="J92" s="115">
        <v>426152</v>
      </c>
      <c r="K92" s="116" t="s">
        <v>282</v>
      </c>
      <c r="L92" s="24" t="s">
        <v>116</v>
      </c>
      <c r="M92" s="35">
        <v>50</v>
      </c>
      <c r="N92" s="35">
        <v>50</v>
      </c>
      <c r="O92" s="35">
        <v>0</v>
      </c>
      <c r="P92" s="117">
        <v>0</v>
      </c>
      <c r="Q92" s="35"/>
      <c r="R92" s="43"/>
    </row>
    <row r="93" spans="1:18" ht="106.15">
      <c r="A93" s="20" t="s">
        <v>283</v>
      </c>
      <c r="B93" s="113" t="s">
        <v>284</v>
      </c>
      <c r="C93" s="26" t="s">
        <v>24</v>
      </c>
      <c r="D93" s="26" t="s">
        <v>30</v>
      </c>
      <c r="E93" s="39">
        <v>1</v>
      </c>
      <c r="F93" s="114">
        <v>30</v>
      </c>
      <c r="G93" s="115" t="s">
        <v>31</v>
      </c>
      <c r="H93" s="131">
        <v>634000</v>
      </c>
      <c r="I93" s="118">
        <v>315</v>
      </c>
      <c r="J93" s="115">
        <v>302972</v>
      </c>
      <c r="K93" s="116" t="s">
        <v>285</v>
      </c>
      <c r="L93" s="24" t="s">
        <v>116</v>
      </c>
      <c r="M93" s="35">
        <v>35</v>
      </c>
      <c r="N93" s="35">
        <v>35</v>
      </c>
      <c r="O93" s="35">
        <v>0</v>
      </c>
      <c r="P93" s="117">
        <v>0</v>
      </c>
      <c r="Q93" s="35"/>
      <c r="R93" s="43"/>
    </row>
    <row r="94" spans="1:18" ht="101.65" customHeight="1">
      <c r="A94" s="20" t="s">
        <v>286</v>
      </c>
      <c r="B94" s="113" t="s">
        <v>287</v>
      </c>
      <c r="C94" s="26" t="s">
        <v>24</v>
      </c>
      <c r="D94" s="26" t="s">
        <v>30</v>
      </c>
      <c r="E94" s="39">
        <v>1</v>
      </c>
      <c r="F94" s="114">
        <v>20</v>
      </c>
      <c r="G94" s="115" t="s">
        <v>31</v>
      </c>
      <c r="H94" s="131">
        <v>37900</v>
      </c>
      <c r="I94" s="118">
        <v>20</v>
      </c>
      <c r="J94" s="115">
        <v>18344</v>
      </c>
      <c r="K94" s="116" t="s">
        <v>288</v>
      </c>
      <c r="L94" s="24">
        <v>24.3</v>
      </c>
      <c r="M94" s="35">
        <v>15.5</v>
      </c>
      <c r="N94" s="35">
        <v>15.5</v>
      </c>
      <c r="O94" s="35">
        <v>0</v>
      </c>
      <c r="P94" s="117">
        <v>0</v>
      </c>
      <c r="Q94" s="35"/>
      <c r="R94" s="43"/>
    </row>
    <row r="95" spans="1:18" ht="15">
      <c r="A95" s="28"/>
      <c r="B95" s="61"/>
      <c r="C95" s="29"/>
      <c r="D95" s="29"/>
      <c r="E95" s="41"/>
      <c r="F95" s="62"/>
      <c r="G95" s="63"/>
      <c r="H95" s="42"/>
      <c r="I95" s="64"/>
      <c r="J95" s="63"/>
      <c r="K95" s="65"/>
      <c r="L95" s="30"/>
      <c r="M95" s="37"/>
      <c r="N95" s="37"/>
      <c r="O95" s="37"/>
      <c r="P95" s="49"/>
      <c r="Q95" s="37"/>
      <c r="R95" s="44"/>
    </row>
    <row r="96" spans="1:18" ht="18">
      <c r="A96" s="66"/>
      <c r="B96" s="67"/>
      <c r="C96" s="68"/>
      <c r="D96" s="68"/>
      <c r="E96" s="68"/>
      <c r="F96" s="69"/>
      <c r="G96" s="70"/>
      <c r="H96" s="71"/>
      <c r="I96" s="71"/>
      <c r="J96" s="70"/>
      <c r="K96" s="72"/>
      <c r="L96" s="73"/>
      <c r="M96" s="74"/>
      <c r="N96" s="75"/>
      <c r="O96" s="75"/>
      <c r="P96" s="76"/>
      <c r="Q96" s="75"/>
      <c r="R96" s="75"/>
    </row>
    <row r="97" spans="1:18" ht="18">
      <c r="A97" s="66"/>
      <c r="B97" s="67"/>
      <c r="C97" s="68"/>
      <c r="D97" s="68"/>
      <c r="E97" s="68"/>
      <c r="F97" s="69"/>
      <c r="G97" s="70"/>
      <c r="H97" s="71"/>
      <c r="I97" s="71"/>
      <c r="J97" s="70"/>
      <c r="K97" s="77" t="s">
        <v>289</v>
      </c>
      <c r="M97" s="74"/>
      <c r="N97" s="78">
        <f>SUM(N12:N96)</f>
        <v>5538.2280000000001</v>
      </c>
      <c r="O97" s="79">
        <f>SUM(O12:O96)</f>
        <v>3098.2052504690441</v>
      </c>
      <c r="P97" s="79">
        <f>SUM(P12:P96)</f>
        <v>-1162.4510353504725</v>
      </c>
      <c r="Q97" s="79">
        <f>SUM(Q12:Q96)</f>
        <v>1935.7542151185726</v>
      </c>
      <c r="R97" s="60"/>
    </row>
    <row r="98" spans="1:18" ht="69" customHeight="1">
      <c r="A98" s="153" t="s">
        <v>290</v>
      </c>
      <c r="B98" s="153"/>
      <c r="C98" s="153"/>
      <c r="D98" s="153"/>
      <c r="E98" s="153"/>
      <c r="F98" s="153"/>
      <c r="G98" s="153"/>
      <c r="H98" s="153"/>
      <c r="I98" s="153"/>
      <c r="J98" s="153"/>
      <c r="K98" s="153"/>
      <c r="L98" s="153"/>
      <c r="M98" s="153"/>
      <c r="N98" s="153"/>
      <c r="O98" s="153"/>
      <c r="P98" s="153"/>
      <c r="Q98" s="153"/>
      <c r="R98" s="153"/>
    </row>
    <row r="100" spans="1:18">
      <c r="A100" s="80"/>
      <c r="B100" s="80"/>
      <c r="C100" s="80"/>
      <c r="D100" s="80"/>
      <c r="E100" s="81"/>
      <c r="F100" s="81"/>
      <c r="G100" s="81"/>
      <c r="H100" s="81"/>
      <c r="I100" s="81"/>
      <c r="J100" s="81"/>
      <c r="K100" s="80"/>
      <c r="L100" s="81"/>
      <c r="M100" s="81"/>
      <c r="N100" s="81"/>
      <c r="O100" s="81"/>
      <c r="P100" s="82"/>
      <c r="Q100" s="81"/>
      <c r="R100" s="80"/>
    </row>
    <row r="101" spans="1:18" ht="15.6">
      <c r="A101" s="162" t="s">
        <v>291</v>
      </c>
      <c r="B101" s="162"/>
      <c r="C101" s="162"/>
      <c r="D101" s="162"/>
      <c r="E101" s="162"/>
      <c r="F101" s="162"/>
      <c r="G101" s="162"/>
      <c r="H101" s="162"/>
      <c r="I101" s="162"/>
      <c r="J101" s="162"/>
      <c r="K101" s="162"/>
      <c r="L101" s="162"/>
      <c r="N101" s="13"/>
      <c r="O101" s="83"/>
      <c r="P101" s="84"/>
      <c r="Q101" s="83"/>
      <c r="R101" s="83"/>
    </row>
    <row r="102" spans="1:18" ht="15.6">
      <c r="A102" s="162" t="s">
        <v>292</v>
      </c>
      <c r="B102" s="162"/>
      <c r="C102" s="162"/>
      <c r="D102" s="162"/>
      <c r="E102" s="162"/>
      <c r="F102" s="162"/>
      <c r="G102" s="162"/>
      <c r="H102" s="162"/>
      <c r="I102" s="162"/>
      <c r="J102" s="162"/>
      <c r="K102" s="162"/>
      <c r="L102" s="162"/>
      <c r="O102" s="83"/>
      <c r="P102" s="84"/>
      <c r="Q102" s="83"/>
      <c r="R102" s="83"/>
    </row>
    <row r="103" spans="1:18" ht="15.6">
      <c r="A103" s="162" t="s">
        <v>293</v>
      </c>
      <c r="B103" s="162"/>
      <c r="C103" s="162"/>
      <c r="D103" s="162"/>
      <c r="E103" s="162"/>
      <c r="F103" s="162"/>
      <c r="G103" s="162"/>
      <c r="H103" s="162"/>
      <c r="I103" s="162"/>
      <c r="J103" s="162"/>
      <c r="K103" s="162"/>
      <c r="L103" s="162"/>
      <c r="O103" s="83"/>
      <c r="P103" s="84"/>
      <c r="Q103" s="83"/>
      <c r="R103" s="83"/>
    </row>
    <row r="104" spans="1:18" ht="15.6">
      <c r="A104" s="162" t="s">
        <v>294</v>
      </c>
      <c r="B104" s="162"/>
      <c r="C104" s="162"/>
      <c r="D104" s="162"/>
      <c r="E104" s="162"/>
      <c r="F104" s="162"/>
      <c r="G104" s="162"/>
      <c r="H104" s="162"/>
      <c r="I104" s="162"/>
      <c r="J104" s="162"/>
      <c r="K104" s="162"/>
      <c r="L104" s="162"/>
      <c r="O104" s="83"/>
      <c r="P104" s="84"/>
      <c r="Q104" s="83"/>
      <c r="R104" s="83"/>
    </row>
    <row r="105" spans="1:18" ht="15.6">
      <c r="A105" s="162" t="s">
        <v>295</v>
      </c>
      <c r="B105" s="162"/>
      <c r="C105" s="162"/>
      <c r="D105" s="162"/>
      <c r="E105" s="162"/>
      <c r="F105" s="162"/>
      <c r="G105" s="162"/>
      <c r="H105" s="162"/>
      <c r="I105" s="162"/>
      <c r="J105" s="162"/>
      <c r="K105" s="162"/>
      <c r="L105" s="162"/>
      <c r="P105" s="84"/>
      <c r="R105" s="2"/>
    </row>
    <row r="106" spans="1:18" ht="15.6">
      <c r="A106" s="162" t="s">
        <v>296</v>
      </c>
      <c r="B106" s="162"/>
      <c r="C106" s="162"/>
      <c r="D106" s="162"/>
      <c r="E106" s="162"/>
      <c r="F106" s="162"/>
      <c r="G106" s="162"/>
      <c r="H106" s="162"/>
      <c r="I106" s="162"/>
      <c r="J106" s="162"/>
      <c r="K106" s="162"/>
      <c r="L106" s="162"/>
      <c r="P106" s="84"/>
      <c r="R106" s="2"/>
    </row>
    <row r="107" spans="1:18" ht="15.6">
      <c r="A107" s="162" t="s">
        <v>297</v>
      </c>
      <c r="B107" s="162"/>
      <c r="C107" s="162"/>
      <c r="D107" s="162"/>
      <c r="E107" s="162"/>
      <c r="F107" s="162"/>
      <c r="G107" s="162"/>
      <c r="H107" s="162"/>
      <c r="I107" s="162"/>
      <c r="J107" s="162"/>
      <c r="K107" s="162"/>
      <c r="L107" s="162"/>
      <c r="O107" s="13"/>
      <c r="P107" s="84"/>
      <c r="Q107" s="13"/>
      <c r="R107" s="2"/>
    </row>
    <row r="108" spans="1:18" ht="15.6">
      <c r="A108" s="162" t="s">
        <v>298</v>
      </c>
      <c r="B108" s="162"/>
      <c r="C108" s="162"/>
      <c r="D108" s="162"/>
      <c r="E108" s="162"/>
      <c r="F108" s="162"/>
      <c r="G108" s="162"/>
      <c r="H108" s="162"/>
      <c r="I108" s="162"/>
      <c r="J108" s="162"/>
      <c r="K108" s="162"/>
      <c r="L108" s="162"/>
      <c r="N108" s="13"/>
      <c r="O108" s="13"/>
      <c r="P108" s="84"/>
      <c r="Q108" s="13"/>
      <c r="R108" s="2"/>
    </row>
    <row r="109" spans="1:18">
      <c r="A109" s="59"/>
      <c r="N109" s="13"/>
      <c r="O109" s="13"/>
      <c r="P109" s="84"/>
      <c r="Q109" s="13"/>
      <c r="R109" s="2"/>
    </row>
    <row r="110" spans="1:18">
      <c r="A110" s="59" t="s">
        <v>299</v>
      </c>
      <c r="O110" s="85"/>
      <c r="P110" s="84"/>
      <c r="Q110" s="85"/>
      <c r="R110" s="85"/>
    </row>
    <row r="111" spans="1:18">
      <c r="P111" s="84"/>
    </row>
    <row r="112" spans="1:18">
      <c r="G112" s="13"/>
      <c r="P112" s="84"/>
    </row>
    <row r="115" spans="2:17">
      <c r="N115" s="13"/>
    </row>
    <row r="121" spans="2:17">
      <c r="B121" s="1"/>
      <c r="C121" s="45"/>
      <c r="E121"/>
      <c r="F121"/>
      <c r="G121"/>
      <c r="H121"/>
      <c r="I121"/>
      <c r="J121"/>
      <c r="L121"/>
      <c r="M121"/>
      <c r="N121"/>
      <c r="O121"/>
      <c r="P121" s="50"/>
      <c r="Q121"/>
    </row>
    <row r="122" spans="2:17">
      <c r="B122" s="1"/>
      <c r="C122" s="45"/>
      <c r="E122"/>
      <c r="F122"/>
      <c r="G122"/>
      <c r="H122"/>
      <c r="I122"/>
      <c r="J122"/>
      <c r="L122"/>
      <c r="M122"/>
      <c r="N122"/>
      <c r="O122"/>
      <c r="P122" s="50"/>
      <c r="Q122"/>
    </row>
    <row r="123" spans="2:17">
      <c r="B123" s="1"/>
      <c r="C123" s="45"/>
      <c r="E123"/>
      <c r="F123"/>
      <c r="G123"/>
      <c r="H123"/>
      <c r="I123"/>
      <c r="J123"/>
      <c r="L123"/>
      <c r="M123"/>
      <c r="N123"/>
      <c r="O123"/>
      <c r="P123" s="50"/>
      <c r="Q123"/>
    </row>
    <row r="124" spans="2:17">
      <c r="B124" s="1"/>
      <c r="C124" s="45"/>
      <c r="E124"/>
      <c r="F124"/>
      <c r="G124"/>
      <c r="H124"/>
      <c r="I124"/>
      <c r="J124"/>
      <c r="L124"/>
      <c r="M124"/>
      <c r="N124"/>
      <c r="O124"/>
      <c r="P124" s="50"/>
      <c r="Q124"/>
    </row>
  </sheetData>
  <dataConsolidate/>
  <mergeCells count="13">
    <mergeCell ref="A6:R6"/>
    <mergeCell ref="A7:R7"/>
    <mergeCell ref="A9:R9"/>
    <mergeCell ref="A10:R10"/>
    <mergeCell ref="A105:L105"/>
    <mergeCell ref="A106:L106"/>
    <mergeCell ref="A107:L107"/>
    <mergeCell ref="A108:L108"/>
    <mergeCell ref="A98:R98"/>
    <mergeCell ref="A101:L101"/>
    <mergeCell ref="A102:L102"/>
    <mergeCell ref="A103:L103"/>
    <mergeCell ref="A104:L104"/>
  </mergeCells>
  <hyperlinks>
    <hyperlink ref="A16" r:id="rId1" xr:uid="{DD67C664-BEA2-4C1B-B131-37F4556BE566}"/>
    <hyperlink ref="A12" r:id="rId2" xr:uid="{2FDB2056-0FA4-4724-AC66-2B8C708D1FDF}"/>
    <hyperlink ref="A24" r:id="rId3" xr:uid="{4D5324DB-5F7C-4D7A-8749-D4EE91C3CC48}"/>
    <hyperlink ref="A13" r:id="rId4" xr:uid="{425274C9-64AC-4ADA-8BC4-3753F57C506B}"/>
    <hyperlink ref="A14" r:id="rId5" xr:uid="{77BE7D1E-948B-4588-97CF-251F9FF4B351}"/>
    <hyperlink ref="A15" r:id="rId6" xr:uid="{2B31627C-8F7B-4CB0-AD39-E762D5DCF8EF}"/>
    <hyperlink ref="A18" r:id="rId7" xr:uid="{49146366-B505-47D6-97E4-46B27472256E}"/>
    <hyperlink ref="A19" r:id="rId8" xr:uid="{124701FA-657D-43B6-925B-8A8401EE8869}"/>
    <hyperlink ref="A20" r:id="rId9" xr:uid="{A4E385D2-E82D-477A-8146-22BC8FE26C70}"/>
    <hyperlink ref="A21" r:id="rId10" xr:uid="{6CE159B4-E0D0-4FF8-B191-21E827704C16}"/>
    <hyperlink ref="A22" r:id="rId11" xr:uid="{C0CD78ED-4789-40E6-837C-6EC6FFB08B6A}"/>
    <hyperlink ref="A23" r:id="rId12" xr:uid="{89C0C41A-E740-4C0F-B797-260ACC48C2AF}"/>
    <hyperlink ref="A31" r:id="rId13" xr:uid="{166338E7-7FAC-47B2-B653-D49B9C11B376}"/>
    <hyperlink ref="A29" r:id="rId14" xr:uid="{8B5A5CDD-48CB-43EE-A85D-596890858A7C}"/>
    <hyperlink ref="A27" r:id="rId15" xr:uid="{98C25894-785D-46EB-9E37-E4FDF8F2B441}"/>
    <hyperlink ref="A25" r:id="rId16" xr:uid="{63826A5F-A956-4671-A394-284DAB96066E}"/>
    <hyperlink ref="A26" r:id="rId17" xr:uid="{2208217A-23D1-41E4-8D7D-57210E5CD7F1}"/>
    <hyperlink ref="A28" r:id="rId18" xr:uid="{A9EC5E21-B464-4DB4-8FF8-01A06B4A6747}"/>
    <hyperlink ref="A34" r:id="rId19" xr:uid="{C75A9824-E867-40F6-BFAA-C713302E2B80}"/>
    <hyperlink ref="A41" r:id="rId20" xr:uid="{5FAB7FB4-366A-4EE4-9C18-6ECD78EB084F}"/>
    <hyperlink ref="A33" r:id="rId21" xr:uid="{9F4532F7-B585-4881-B2DB-8D1B440B7FD0}"/>
    <hyperlink ref="A40" r:id="rId22" xr:uid="{2FEE2682-8A94-49B6-A0D6-8477D59EDDC9}"/>
    <hyperlink ref="A39" r:id="rId23" xr:uid="{95051D9C-CFAA-420E-A205-FBCDE9ADF894}"/>
    <hyperlink ref="A35" r:id="rId24" xr:uid="{AA6E0DA7-DE27-4E84-8837-4D6582354C32}"/>
    <hyperlink ref="A36" r:id="rId25" xr:uid="{2AFAFEAE-A200-4D7A-8807-1C99490ECA54}"/>
    <hyperlink ref="A38" r:id="rId26" xr:uid="{A0B7D123-EDA2-49FD-B03B-40FAD9D5C805}"/>
    <hyperlink ref="A17" r:id="rId27" location="project-pds" xr:uid="{6B1A300F-82BB-44AA-A635-6EF100377D57}"/>
    <hyperlink ref="A30" r:id="rId28" xr:uid="{D1265D47-0548-4A73-B9AF-501E4BDE8EB5}"/>
    <hyperlink ref="A37" r:id="rId29" location="project-pds" xr:uid="{D7E98F52-7AF6-40BF-9024-D0E7CC268FE0}"/>
    <hyperlink ref="A32" r:id="rId30" xr:uid="{C8772CD7-1A31-43B7-8636-F761924D0908}"/>
    <hyperlink ref="A42" r:id="rId31" location="project-pds  " display="https://www.adb.org/projects/51186-001/main#project-pds  " xr:uid="{C5839313-DDE0-4278-85F4-75DDB657D6E4}"/>
    <hyperlink ref="A46" r:id="rId32" location="project-overview" xr:uid="{2E6CD9BD-2011-4736-86E7-3570BED55B14}"/>
    <hyperlink ref="A43" r:id="rId33" xr:uid="{83FF5F9F-36EE-4BBB-82B5-CAAEA1BBF8BC}"/>
    <hyperlink ref="A44" r:id="rId34" xr:uid="{04CFB19D-773E-4EE8-B705-61877786B62B}"/>
    <hyperlink ref="A45" r:id="rId35" xr:uid="{E0B3A136-0AE6-40E1-89A8-E2EF704F18B9}"/>
    <hyperlink ref="A50" r:id="rId36" xr:uid="{E23F35B0-9BA0-4CA1-BF31-39662EA32ABC}"/>
    <hyperlink ref="A49" r:id="rId37" xr:uid="{B848A4AE-78DA-42C5-9E2C-F0D392C9C80C}"/>
    <hyperlink ref="A52" r:id="rId38" location="project-pds" xr:uid="{CA6EFC9B-44A8-4F49-98B5-80A98FC0D556}"/>
    <hyperlink ref="A53" r:id="rId39" location="project-pds" xr:uid="{2D0078BD-6D6D-4BC7-80AA-FD141DE4555A}"/>
    <hyperlink ref="A55" r:id="rId40" location="project-pds" xr:uid="{D7CDA46E-8E6C-4DA0-AF25-789651D22D15}"/>
    <hyperlink ref="A56" r:id="rId41" location="project-pds" xr:uid="{02857C51-7BBD-40DA-9A36-1223A9F29B9F}"/>
    <hyperlink ref="A57" r:id="rId42" location="project-pds" xr:uid="{A11003E7-E82C-4AC5-AD29-26D1EEF09E0E}"/>
    <hyperlink ref="A54" r:id="rId43" location="project-pds" xr:uid="{0BB1B73C-E8D6-4BFB-9E9F-E478F97A1A89}"/>
    <hyperlink ref="A47" r:id="rId44" location="project-overview" xr:uid="{A8CEE94F-A0D2-4148-956B-E3C101BF8887}"/>
    <hyperlink ref="A62" r:id="rId45" location="project-pds" xr:uid="{C72A3DDD-E167-47A7-A896-C2CB1BAF1D5C}"/>
    <hyperlink ref="A64" r:id="rId46" location="project-pds" xr:uid="{ED6602CC-1C7C-407C-BA0D-F053915F9C67}"/>
    <hyperlink ref="A66" r:id="rId47" location="project-pds" xr:uid="{43C9266D-A33D-4931-8438-58C94F4A0653}"/>
    <hyperlink ref="A65" r:id="rId48" location="project-pds" xr:uid="{C607EF0B-E04D-421D-BD33-A0C450CA2EDB}"/>
    <hyperlink ref="A63" r:id="rId49" location="project-pds" xr:uid="{33F5EC71-CB58-44BF-BE21-BFDBFC9257C5}"/>
    <hyperlink ref="A67" r:id="rId50" location="project-pds" xr:uid="{9B229B22-1366-43B6-8E96-6A75F1662970}"/>
    <hyperlink ref="A68" r:id="rId51" location="project-pds" xr:uid="{93D862C9-B896-4B14-8F78-C417C314CFB8}"/>
    <hyperlink ref="A58" r:id="rId52" location="project-pds" xr:uid="{86985317-8B53-466C-B9AD-189E6135E27D}"/>
    <hyperlink ref="A59" r:id="rId53" location="project-pds" xr:uid="{A1B17ACE-003E-4DE8-AEE3-B2316E4876D7}"/>
    <hyperlink ref="A60" r:id="rId54" location="project-pds" xr:uid="{DFB2302A-31DD-4B17-B5B4-24649363B024}"/>
    <hyperlink ref="A61" r:id="rId55" location="project-pds" xr:uid="{4779BDAB-3B3D-4B3F-8D93-14DEA933152D}"/>
    <hyperlink ref="A51" r:id="rId56" xr:uid="{D1EA410F-2D70-4E0E-B9E9-1707B94DACAE}"/>
    <hyperlink ref="A48" r:id="rId57" xr:uid="{49532D88-55FF-4A27-BD6C-00952E3A67DB}"/>
    <hyperlink ref="A69" r:id="rId58" location="project-pds" xr:uid="{928FE673-FB57-4213-B86E-BE606256913F}"/>
    <hyperlink ref="A70" r:id="rId59" xr:uid="{A3DAA2A1-B1E0-4161-9BBF-70CEBC726690}"/>
    <hyperlink ref="A71" r:id="rId60" xr:uid="{6C7EBBF3-5A05-4651-83D1-CA7194C0A886}"/>
    <hyperlink ref="A72" r:id="rId61" xr:uid="{1D8341FC-8346-4BA8-B0E4-48710FB54AA6}"/>
    <hyperlink ref="A73" r:id="rId62" xr:uid="{77DF18D4-A368-4160-B0CA-6B9C9D30C7A3}"/>
    <hyperlink ref="A74" r:id="rId63" xr:uid="{270DE127-CB72-468F-A49F-13A8E5A79986}"/>
    <hyperlink ref="A76" r:id="rId64" xr:uid="{56340BA3-4F7C-4F47-8CEB-345ECBBEF0E2}"/>
    <hyperlink ref="A77" r:id="rId65" xr:uid="{8DE26339-F9EA-49E5-9941-FEB53A656423}"/>
    <hyperlink ref="A78" r:id="rId66" xr:uid="{4E81CD2A-BFA8-4272-88FB-8B5DF6FB8FF3}"/>
    <hyperlink ref="A79" r:id="rId67" xr:uid="{52440F7D-6885-4A90-B134-EA2D54D5B07D}"/>
    <hyperlink ref="A80" r:id="rId68" xr:uid="{13ACF206-7F6F-4534-AD6B-110C9AE67246}"/>
    <hyperlink ref="A82" r:id="rId69" xr:uid="{2943AA12-664B-4151-88FE-20153D2B3CD0}"/>
    <hyperlink ref="A83" r:id="rId70" xr:uid="{028F1DF4-E002-4A4D-9FFB-D15B6D829368}"/>
    <hyperlink ref="A84" r:id="rId71" xr:uid="{B09AA40E-980F-45C0-A882-3992EB44FCA9}"/>
    <hyperlink ref="A85" r:id="rId72" xr:uid="{FE38D59B-97B1-4B28-BEA9-EB518F30FB98}"/>
    <hyperlink ref="A86" r:id="rId73" xr:uid="{23687B85-6A17-4054-9882-3966ABADFFA8}"/>
    <hyperlink ref="A81" r:id="rId74" xr:uid="{94FEE270-A7E4-448D-9651-4BB9283575E0}"/>
    <hyperlink ref="A75" r:id="rId75" xr:uid="{6E05AE98-219A-4C15-A541-21237B2464F0}"/>
    <hyperlink ref="A87" r:id="rId76" xr:uid="{D048BA75-AD01-4E07-9F8A-C0A8AD9F7356}"/>
    <hyperlink ref="A88" r:id="rId77" xr:uid="{A9697694-B3F9-4E95-BFE1-0336F63E62E0}"/>
    <hyperlink ref="A89" r:id="rId78" xr:uid="{F5CB454B-715E-4E27-AA62-DEA6A3946DC1}"/>
    <hyperlink ref="A90" r:id="rId79" xr:uid="{E43A9A18-78C3-4B1C-854D-975CDF88F507}"/>
    <hyperlink ref="A91" r:id="rId80" xr:uid="{19049534-4D41-4C05-ADB3-99EB485D8201}"/>
    <hyperlink ref="A92" r:id="rId81" xr:uid="{1ABB0522-19F3-42DA-A689-59F4C118E27E}"/>
    <hyperlink ref="A93" r:id="rId82" display="https://www.adb.org/projects/58221-001/main" xr:uid="{9673556B-BD04-4ED7-9D91-EE4ECFDB755B}"/>
    <hyperlink ref="A94" r:id="rId83" xr:uid="{624550DE-2B86-461A-9886-E0C16A907D39}"/>
  </hyperlinks>
  <pageMargins left="0.7" right="0.7" top="0.75" bottom="0.75" header="0.3" footer="0.3"/>
  <pageSetup paperSize="66" scale="65" orientation="landscape" cellComments="asDisplayed" r:id="rId84"/>
  <headerFooter>
    <oddFooter>&amp;L&amp;1#&amp;"Calibri"&amp;9&amp;K000000INTERNAL. This information is accessible to ADB Management and staff. It may be shared outside ADB with appropriate permission.</oddFooter>
  </headerFooter>
  <drawing r:id="rId85"/>
  <tableParts count="1">
    <tablePart r:id="rId8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2"/>
  <sheetViews>
    <sheetView zoomScale="85" zoomScaleNormal="85" zoomScaleSheetLayoutView="80" zoomScalePageLayoutView="70" workbookViewId="0">
      <selection sqref="A1:J1"/>
    </sheetView>
  </sheetViews>
  <sheetFormatPr defaultColWidth="8.7109375" defaultRowHeight="13.15"/>
  <cols>
    <col min="1" max="1" width="29.7109375" customWidth="1"/>
    <col min="2" max="2" width="47.7109375" bestFit="1" customWidth="1"/>
    <col min="3" max="3" width="11.7109375" customWidth="1"/>
    <col min="4" max="4" width="47.42578125" customWidth="1"/>
    <col min="5" max="6" width="17.7109375" customWidth="1"/>
    <col min="7" max="7" width="19.42578125" customWidth="1"/>
    <col min="8" max="8" width="17.7109375" customWidth="1"/>
    <col min="9" max="9" width="16" style="50" customWidth="1"/>
    <col min="10" max="10" width="17.7109375" customWidth="1"/>
    <col min="12" max="12" width="12.7109375" customWidth="1"/>
  </cols>
  <sheetData>
    <row r="1" spans="1:10" ht="24.6">
      <c r="A1" s="154" t="s">
        <v>0</v>
      </c>
      <c r="B1" s="154"/>
      <c r="C1" s="154"/>
      <c r="D1" s="154"/>
      <c r="E1" s="154"/>
      <c r="F1" s="154"/>
      <c r="G1" s="154"/>
      <c r="H1" s="154"/>
      <c r="I1" s="154"/>
      <c r="J1" s="154"/>
    </row>
    <row r="2" spans="1:10" ht="22.9">
      <c r="A2" s="155" t="s">
        <v>1</v>
      </c>
      <c r="B2" s="155"/>
      <c r="C2" s="155"/>
      <c r="D2" s="155"/>
      <c r="E2" s="155"/>
      <c r="F2" s="155"/>
      <c r="G2" s="155"/>
      <c r="H2" s="155"/>
      <c r="I2" s="155"/>
      <c r="J2" s="155"/>
    </row>
    <row r="3" spans="1:10" ht="58.5" customHeight="1">
      <c r="A3" s="158" t="s">
        <v>300</v>
      </c>
      <c r="B3" s="158"/>
      <c r="C3" s="158"/>
      <c r="D3" s="158"/>
      <c r="E3" s="158"/>
      <c r="F3" s="158"/>
      <c r="G3" s="158"/>
      <c r="H3" s="158"/>
      <c r="I3" s="158"/>
      <c r="J3" s="158"/>
    </row>
    <row r="4" spans="1:10" ht="49.15">
      <c r="A4" s="12" t="s">
        <v>4</v>
      </c>
      <c r="B4" s="9" t="s">
        <v>5</v>
      </c>
      <c r="C4" s="10" t="s">
        <v>6</v>
      </c>
      <c r="D4" s="10" t="s">
        <v>14</v>
      </c>
      <c r="E4" s="10" t="s">
        <v>15</v>
      </c>
      <c r="F4" s="10" t="s">
        <v>301</v>
      </c>
      <c r="G4" s="10" t="s">
        <v>17</v>
      </c>
      <c r="H4" s="10" t="s">
        <v>18</v>
      </c>
      <c r="I4" s="48" t="s">
        <v>19</v>
      </c>
      <c r="J4" s="16" t="s">
        <v>21</v>
      </c>
    </row>
    <row r="5" spans="1:10" ht="115.5" customHeight="1">
      <c r="A5" s="20" t="s">
        <v>302</v>
      </c>
      <c r="B5" s="113" t="s">
        <v>303</v>
      </c>
      <c r="C5" s="132" t="s">
        <v>24</v>
      </c>
      <c r="D5" s="116" t="s">
        <v>304</v>
      </c>
      <c r="E5" s="27">
        <v>166.7</v>
      </c>
      <c r="F5" s="15">
        <v>125</v>
      </c>
      <c r="G5" s="15">
        <v>125</v>
      </c>
      <c r="H5" s="15">
        <v>44.428524350000004</v>
      </c>
      <c r="I5" s="133">
        <v>-48.094305882</v>
      </c>
      <c r="J5" s="15"/>
    </row>
    <row r="6" spans="1:10" ht="90" customHeight="1">
      <c r="A6" s="20" t="s">
        <v>305</v>
      </c>
      <c r="B6" s="113" t="s">
        <v>306</v>
      </c>
      <c r="C6" s="132" t="s">
        <v>24</v>
      </c>
      <c r="D6" s="116" t="s">
        <v>307</v>
      </c>
      <c r="E6" s="27">
        <v>856</v>
      </c>
      <c r="F6" s="15">
        <v>293</v>
      </c>
      <c r="G6" s="15">
        <v>293</v>
      </c>
      <c r="H6" s="15">
        <v>150.26411937999998</v>
      </c>
      <c r="I6" s="133">
        <v>-22.373929269999994</v>
      </c>
      <c r="J6" s="15"/>
    </row>
    <row r="7" spans="1:10" ht="81" customHeight="1">
      <c r="A7" s="20" t="s">
        <v>308</v>
      </c>
      <c r="B7" s="113" t="s">
        <v>309</v>
      </c>
      <c r="C7" s="132" t="s">
        <v>24</v>
      </c>
      <c r="D7" s="116" t="s">
        <v>310</v>
      </c>
      <c r="E7" s="27">
        <v>300</v>
      </c>
      <c r="F7" s="15">
        <v>250</v>
      </c>
      <c r="G7" s="15">
        <v>250</v>
      </c>
      <c r="H7" s="15">
        <v>227.0572573100001</v>
      </c>
      <c r="I7" s="133">
        <v>-58.22862507</v>
      </c>
      <c r="J7" s="15"/>
    </row>
    <row r="8" spans="1:10" ht="85.5" customHeight="1">
      <c r="A8" s="20" t="s">
        <v>311</v>
      </c>
      <c r="B8" s="113" t="s">
        <v>312</v>
      </c>
      <c r="C8" s="132" t="s">
        <v>24</v>
      </c>
      <c r="D8" s="116" t="s">
        <v>313</v>
      </c>
      <c r="E8" s="27">
        <v>150</v>
      </c>
      <c r="F8" s="15">
        <v>150</v>
      </c>
      <c r="G8" s="15">
        <v>150</v>
      </c>
      <c r="H8" s="15">
        <v>123.67449672999999</v>
      </c>
      <c r="I8" s="133">
        <v>-40.760570255999994</v>
      </c>
      <c r="J8" s="15"/>
    </row>
    <row r="9" spans="1:10" ht="165.75" customHeight="1">
      <c r="A9" s="20" t="s">
        <v>314</v>
      </c>
      <c r="B9" s="113" t="s">
        <v>315</v>
      </c>
      <c r="C9" s="132" t="s">
        <v>24</v>
      </c>
      <c r="D9" s="116" t="s">
        <v>316</v>
      </c>
      <c r="E9" s="27">
        <v>255</v>
      </c>
      <c r="F9" s="15">
        <v>100</v>
      </c>
      <c r="G9" s="15">
        <v>100</v>
      </c>
      <c r="H9" s="15">
        <v>97.496159880000008</v>
      </c>
      <c r="I9" s="133">
        <v>-17.943850266999998</v>
      </c>
      <c r="J9" s="15"/>
    </row>
    <row r="10" spans="1:10" ht="115.5" customHeight="1">
      <c r="A10" s="20" t="s">
        <v>317</v>
      </c>
      <c r="B10" s="113" t="s">
        <v>318</v>
      </c>
      <c r="C10" s="132" t="s">
        <v>24</v>
      </c>
      <c r="D10" s="116" t="s">
        <v>319</v>
      </c>
      <c r="E10" s="27">
        <v>515.1</v>
      </c>
      <c r="F10" s="15">
        <v>150</v>
      </c>
      <c r="G10" s="15">
        <v>107.6</v>
      </c>
      <c r="H10" s="15">
        <v>107.5516091739467</v>
      </c>
      <c r="I10" s="133">
        <v>-28.409792828853337</v>
      </c>
      <c r="J10" s="15"/>
    </row>
    <row r="11" spans="1:10" ht="90" customHeight="1">
      <c r="A11" s="20" t="s">
        <v>320</v>
      </c>
      <c r="B11" s="113" t="s">
        <v>321</v>
      </c>
      <c r="C11" s="132" t="s">
        <v>24</v>
      </c>
      <c r="D11" s="116" t="s">
        <v>322</v>
      </c>
      <c r="E11" s="27">
        <v>259</v>
      </c>
      <c r="F11" s="15">
        <v>176</v>
      </c>
      <c r="G11" s="15">
        <v>176</v>
      </c>
      <c r="H11" s="15">
        <v>119.26169845000001</v>
      </c>
      <c r="I11" s="133">
        <v>-33.439496489000007</v>
      </c>
      <c r="J11" s="15"/>
    </row>
    <row r="12" spans="1:10" ht="115.5" customHeight="1">
      <c r="A12" s="20" t="s">
        <v>323</v>
      </c>
      <c r="B12" s="113" t="s">
        <v>324</v>
      </c>
      <c r="C12" s="132" t="s">
        <v>24</v>
      </c>
      <c r="D12" s="116" t="s">
        <v>325</v>
      </c>
      <c r="E12" s="27">
        <v>547.6</v>
      </c>
      <c r="F12" s="15">
        <v>180</v>
      </c>
      <c r="G12" s="15">
        <v>180</v>
      </c>
      <c r="H12" s="15">
        <v>176.17408474999999</v>
      </c>
      <c r="I12" s="133">
        <v>-44.878715406000005</v>
      </c>
      <c r="J12" s="15"/>
    </row>
    <row r="13" spans="1:10" ht="90" customHeight="1">
      <c r="A13" s="20" t="s">
        <v>326</v>
      </c>
      <c r="B13" s="113" t="s">
        <v>327</v>
      </c>
      <c r="C13" s="132" t="s">
        <v>24</v>
      </c>
      <c r="D13" s="116" t="s">
        <v>328</v>
      </c>
      <c r="E13" s="27">
        <v>100</v>
      </c>
      <c r="F13" s="15">
        <v>100</v>
      </c>
      <c r="G13" s="15">
        <v>100</v>
      </c>
      <c r="H13" s="15">
        <v>72.391773000000015</v>
      </c>
      <c r="I13" s="133">
        <v>-25.844820708</v>
      </c>
      <c r="J13" s="15"/>
    </row>
    <row r="14" spans="1:10" ht="128.25" customHeight="1">
      <c r="A14" s="20" t="s">
        <v>329</v>
      </c>
      <c r="B14" s="113" t="s">
        <v>330</v>
      </c>
      <c r="C14" s="132" t="s">
        <v>24</v>
      </c>
      <c r="D14" s="116" t="s">
        <v>331</v>
      </c>
      <c r="E14" s="27">
        <v>580.15</v>
      </c>
      <c r="F14" s="15">
        <v>170</v>
      </c>
      <c r="G14" s="15">
        <v>170</v>
      </c>
      <c r="H14" s="15">
        <v>152.32135193000002</v>
      </c>
      <c r="I14" s="133">
        <v>-34.42476202200001</v>
      </c>
      <c r="J14" s="15"/>
    </row>
    <row r="15" spans="1:10" ht="90" customHeight="1">
      <c r="A15" s="20" t="s">
        <v>332</v>
      </c>
      <c r="B15" s="113" t="s">
        <v>333</v>
      </c>
      <c r="C15" s="132" t="s">
        <v>24</v>
      </c>
      <c r="D15" s="116" t="s">
        <v>334</v>
      </c>
      <c r="E15" s="27">
        <v>805</v>
      </c>
      <c r="F15" s="15">
        <v>400</v>
      </c>
      <c r="G15" s="15">
        <v>400</v>
      </c>
      <c r="H15" s="15">
        <v>258.69881369000001</v>
      </c>
      <c r="I15" s="133">
        <v>-57.216672443</v>
      </c>
      <c r="J15" s="15"/>
    </row>
    <row r="16" spans="1:10" ht="115.5" customHeight="1">
      <c r="A16" s="20" t="s">
        <v>335</v>
      </c>
      <c r="B16" s="113" t="s">
        <v>336</v>
      </c>
      <c r="C16" s="132" t="s">
        <v>24</v>
      </c>
      <c r="D16" s="116" t="s">
        <v>337</v>
      </c>
      <c r="E16" s="27">
        <v>294</v>
      </c>
      <c r="F16" s="15">
        <v>200</v>
      </c>
      <c r="G16" s="15">
        <v>200</v>
      </c>
      <c r="H16" s="15">
        <v>163.91259380000005</v>
      </c>
      <c r="I16" s="133">
        <v>-36.981212674000005</v>
      </c>
      <c r="J16" s="15"/>
    </row>
    <row r="17" spans="1:10" ht="90" customHeight="1">
      <c r="A17" s="20" t="s">
        <v>338</v>
      </c>
      <c r="B17" s="113" t="s">
        <v>339</v>
      </c>
      <c r="C17" s="132" t="s">
        <v>24</v>
      </c>
      <c r="D17" s="116" t="s">
        <v>307</v>
      </c>
      <c r="E17" s="27">
        <v>385.2</v>
      </c>
      <c r="F17" s="15">
        <v>59</v>
      </c>
      <c r="G17" s="15">
        <v>59</v>
      </c>
      <c r="H17" s="15">
        <v>0</v>
      </c>
      <c r="I17" s="133">
        <v>-0.17310025600000004</v>
      </c>
      <c r="J17" s="15"/>
    </row>
    <row r="18" spans="1:10" ht="69.75" customHeight="1">
      <c r="A18" s="20" t="s">
        <v>340</v>
      </c>
      <c r="B18" s="113" t="s">
        <v>341</v>
      </c>
      <c r="C18" s="132" t="s">
        <v>24</v>
      </c>
      <c r="D18" s="116" t="s">
        <v>342</v>
      </c>
      <c r="E18" s="27">
        <v>52.47</v>
      </c>
      <c r="F18" s="15">
        <v>50</v>
      </c>
      <c r="G18" s="15">
        <v>50</v>
      </c>
      <c r="H18" s="15">
        <v>22.628087230000006</v>
      </c>
      <c r="I18" s="133">
        <v>-6.3007835870000015</v>
      </c>
      <c r="J18" s="15"/>
    </row>
    <row r="19" spans="1:10" ht="100.5" customHeight="1">
      <c r="A19" s="20" t="s">
        <v>343</v>
      </c>
      <c r="B19" s="113" t="s">
        <v>344</v>
      </c>
      <c r="C19" s="132" t="s">
        <v>24</v>
      </c>
      <c r="D19" s="116" t="s">
        <v>345</v>
      </c>
      <c r="E19" s="27">
        <v>2013</v>
      </c>
      <c r="F19" s="15">
        <v>210</v>
      </c>
      <c r="G19" s="15">
        <v>210</v>
      </c>
      <c r="H19" s="15">
        <v>195.11844532000003</v>
      </c>
      <c r="I19" s="133">
        <v>-37.805505829000005</v>
      </c>
      <c r="J19" s="15"/>
    </row>
    <row r="20" spans="1:10" ht="58.5" customHeight="1">
      <c r="A20" s="20" t="s">
        <v>346</v>
      </c>
      <c r="B20" s="113" t="s">
        <v>347</v>
      </c>
      <c r="C20" s="132" t="s">
        <v>24</v>
      </c>
      <c r="D20" s="116" t="s">
        <v>348</v>
      </c>
      <c r="E20" s="27">
        <v>200</v>
      </c>
      <c r="F20" s="15">
        <v>9.6999999999999993</v>
      </c>
      <c r="G20" s="15">
        <v>9.6999999999999993</v>
      </c>
      <c r="H20" s="15">
        <v>8.3311474300000015</v>
      </c>
      <c r="I20" s="133">
        <v>0</v>
      </c>
      <c r="J20" s="15"/>
    </row>
    <row r="21" spans="1:10" ht="106.5" customHeight="1">
      <c r="A21" s="20" t="s">
        <v>349</v>
      </c>
      <c r="B21" s="113" t="s">
        <v>350</v>
      </c>
      <c r="C21" s="132" t="s">
        <v>24</v>
      </c>
      <c r="D21" s="116" t="s">
        <v>351</v>
      </c>
      <c r="E21" s="27">
        <v>587</v>
      </c>
      <c r="F21" s="15">
        <v>335</v>
      </c>
      <c r="G21" s="15">
        <v>335</v>
      </c>
      <c r="H21" s="15">
        <v>319.76782546999976</v>
      </c>
      <c r="I21" s="133">
        <v>-58.010783670000002</v>
      </c>
      <c r="J21" s="15"/>
    </row>
    <row r="22" spans="1:10" ht="125.45">
      <c r="A22" s="20" t="s">
        <v>352</v>
      </c>
      <c r="B22" s="113" t="s">
        <v>353</v>
      </c>
      <c r="C22" s="132" t="s">
        <v>24</v>
      </c>
      <c r="D22" s="116" t="s">
        <v>354</v>
      </c>
      <c r="E22" s="27">
        <v>860</v>
      </c>
      <c r="F22" s="15">
        <v>180</v>
      </c>
      <c r="G22" s="15">
        <v>180</v>
      </c>
      <c r="H22" s="134">
        <v>180.19821085000004</v>
      </c>
      <c r="I22" s="135">
        <v>-20.032545364999997</v>
      </c>
      <c r="J22" s="15"/>
    </row>
    <row r="23" spans="1:10" ht="75.75" customHeight="1">
      <c r="A23" s="20" t="s">
        <v>355</v>
      </c>
      <c r="B23" s="113" t="s">
        <v>356</v>
      </c>
      <c r="C23" s="132" t="s">
        <v>24</v>
      </c>
      <c r="D23" s="116" t="s">
        <v>357</v>
      </c>
      <c r="E23" s="27">
        <v>422</v>
      </c>
      <c r="F23" s="15">
        <v>150</v>
      </c>
      <c r="G23" s="15">
        <v>150</v>
      </c>
      <c r="H23" s="134">
        <v>150</v>
      </c>
      <c r="I23" s="135">
        <v>-15.734653536000001</v>
      </c>
      <c r="J23" s="15"/>
    </row>
    <row r="24" spans="1:10" ht="353.45">
      <c r="A24" s="20" t="s">
        <v>358</v>
      </c>
      <c r="B24" s="113" t="s">
        <v>359</v>
      </c>
      <c r="C24" s="132" t="s">
        <v>111</v>
      </c>
      <c r="D24" s="116" t="s">
        <v>360</v>
      </c>
      <c r="E24" s="27">
        <v>453.37</v>
      </c>
      <c r="F24" s="15">
        <v>360</v>
      </c>
      <c r="G24" s="15">
        <v>360</v>
      </c>
      <c r="H24" s="134">
        <v>232.79588405000007</v>
      </c>
      <c r="I24" s="135">
        <v>-14.083527304</v>
      </c>
      <c r="J24" s="15"/>
    </row>
    <row r="25" spans="1:10" ht="98.25" customHeight="1">
      <c r="A25" s="20" t="s">
        <v>361</v>
      </c>
      <c r="B25" s="113" t="s">
        <v>362</v>
      </c>
      <c r="C25" s="132" t="s">
        <v>111</v>
      </c>
      <c r="D25" s="116" t="s">
        <v>363</v>
      </c>
      <c r="E25" s="27">
        <v>2960</v>
      </c>
      <c r="F25" s="15">
        <v>318</v>
      </c>
      <c r="G25" s="15">
        <v>318</v>
      </c>
      <c r="H25" s="134">
        <v>275.19094910000001</v>
      </c>
      <c r="I25" s="135">
        <v>-35.322295367999999</v>
      </c>
      <c r="J25" s="15"/>
    </row>
    <row r="26" spans="1:10" ht="79.900000000000006">
      <c r="A26" s="20" t="s">
        <v>364</v>
      </c>
      <c r="B26" s="113" t="s">
        <v>365</v>
      </c>
      <c r="C26" s="132" t="s">
        <v>24</v>
      </c>
      <c r="D26" s="116" t="s">
        <v>366</v>
      </c>
      <c r="E26" s="27">
        <v>1675</v>
      </c>
      <c r="F26" s="15">
        <v>926</v>
      </c>
      <c r="G26" s="15">
        <v>926</v>
      </c>
      <c r="H26" s="134">
        <v>424.29739621000004</v>
      </c>
      <c r="I26" s="135">
        <v>-36.51182885699999</v>
      </c>
      <c r="J26" s="15"/>
    </row>
    <row r="27" spans="1:10" ht="108" customHeight="1">
      <c r="A27" s="20" t="s">
        <v>367</v>
      </c>
      <c r="B27" s="113" t="s">
        <v>368</v>
      </c>
      <c r="C27" s="132" t="s">
        <v>24</v>
      </c>
      <c r="D27" s="116" t="s">
        <v>369</v>
      </c>
      <c r="E27" s="27">
        <v>218.3</v>
      </c>
      <c r="F27" s="15">
        <v>170</v>
      </c>
      <c r="G27" s="15">
        <v>170</v>
      </c>
      <c r="H27" s="134">
        <v>169.92855604000002</v>
      </c>
      <c r="I27" s="135">
        <v>-18.654252435</v>
      </c>
      <c r="J27" s="15"/>
    </row>
    <row r="28" spans="1:10" ht="91.9">
      <c r="A28" s="20" t="s">
        <v>370</v>
      </c>
      <c r="B28" s="113" t="s">
        <v>371</v>
      </c>
      <c r="C28" s="132" t="s">
        <v>111</v>
      </c>
      <c r="D28" s="116" t="s">
        <v>372</v>
      </c>
      <c r="E28" s="27">
        <v>6139</v>
      </c>
      <c r="F28" s="15">
        <v>2750</v>
      </c>
      <c r="G28" s="15">
        <v>2750</v>
      </c>
      <c r="H28" s="134">
        <v>1295.2954836100018</v>
      </c>
      <c r="I28" s="135">
        <v>-81.033765021999997</v>
      </c>
      <c r="J28" s="15"/>
    </row>
    <row r="29" spans="1:10" ht="91.15">
      <c r="A29" s="20" t="s">
        <v>373</v>
      </c>
      <c r="B29" s="113" t="s">
        <v>374</v>
      </c>
      <c r="C29" s="132" t="s">
        <v>24</v>
      </c>
      <c r="D29" s="116" t="s">
        <v>375</v>
      </c>
      <c r="E29" s="27">
        <v>425.81</v>
      </c>
      <c r="F29" s="15">
        <v>120</v>
      </c>
      <c r="G29" s="15">
        <v>120</v>
      </c>
      <c r="H29" s="134">
        <v>30.355950619999998</v>
      </c>
      <c r="I29" s="135">
        <v>-3.5907123350000005</v>
      </c>
      <c r="J29" s="15"/>
    </row>
    <row r="30" spans="1:10" ht="69.599999999999994">
      <c r="A30" s="20" t="s">
        <v>376</v>
      </c>
      <c r="B30" s="113" t="s">
        <v>377</v>
      </c>
      <c r="C30" s="132" t="s">
        <v>226</v>
      </c>
      <c r="D30" s="116" t="s">
        <v>378</v>
      </c>
      <c r="E30" s="27">
        <v>521.69000000000005</v>
      </c>
      <c r="F30" s="15">
        <v>350</v>
      </c>
      <c r="G30" s="15">
        <v>30.31</v>
      </c>
      <c r="H30" s="134">
        <v>22.446250106839731</v>
      </c>
      <c r="I30" s="135">
        <v>-2.2833929392930399</v>
      </c>
      <c r="J30" s="15"/>
    </row>
    <row r="31" spans="1:10" ht="147.75" customHeight="1">
      <c r="A31" s="20" t="s">
        <v>379</v>
      </c>
      <c r="B31" s="113" t="s">
        <v>380</v>
      </c>
      <c r="C31" s="132" t="s">
        <v>111</v>
      </c>
      <c r="D31" s="116" t="s">
        <v>381</v>
      </c>
      <c r="E31" s="27">
        <v>323</v>
      </c>
      <c r="F31" s="15">
        <v>235</v>
      </c>
      <c r="G31" s="15">
        <v>115</v>
      </c>
      <c r="H31" s="134">
        <v>17.467741934680856</v>
      </c>
      <c r="I31" s="135">
        <v>0</v>
      </c>
      <c r="J31" s="15"/>
    </row>
    <row r="32" spans="1:10" ht="115.5" customHeight="1">
      <c r="A32" s="20" t="s">
        <v>382</v>
      </c>
      <c r="B32" s="113" t="s">
        <v>383</v>
      </c>
      <c r="C32" s="132" t="s">
        <v>111</v>
      </c>
      <c r="D32" s="126" t="s">
        <v>384</v>
      </c>
      <c r="E32" s="27">
        <v>2013</v>
      </c>
      <c r="F32" s="15">
        <v>400</v>
      </c>
      <c r="G32" s="15">
        <v>400</v>
      </c>
      <c r="H32" s="134">
        <v>374.0738306400001</v>
      </c>
      <c r="I32" s="135">
        <v>-17.258220665</v>
      </c>
      <c r="J32" s="15"/>
    </row>
    <row r="33" spans="1:10" ht="58.15">
      <c r="A33" s="20" t="s">
        <v>385</v>
      </c>
      <c r="B33" s="113" t="s">
        <v>386</v>
      </c>
      <c r="C33" s="132" t="s">
        <v>111</v>
      </c>
      <c r="D33" s="116" t="s">
        <v>387</v>
      </c>
      <c r="E33" s="27">
        <v>192</v>
      </c>
      <c r="F33" s="15">
        <v>160</v>
      </c>
      <c r="G33" s="15">
        <v>160</v>
      </c>
      <c r="H33" s="134">
        <v>59.749700609999991</v>
      </c>
      <c r="I33" s="135">
        <v>0</v>
      </c>
      <c r="J33" s="15"/>
    </row>
    <row r="34" spans="1:10" ht="114" customHeight="1">
      <c r="A34" s="20" t="s">
        <v>388</v>
      </c>
      <c r="B34" s="113" t="s">
        <v>389</v>
      </c>
      <c r="C34" s="132" t="s">
        <v>24</v>
      </c>
      <c r="D34" s="116" t="s">
        <v>390</v>
      </c>
      <c r="E34" s="27">
        <v>495.81</v>
      </c>
      <c r="F34" s="15">
        <v>199.46</v>
      </c>
      <c r="G34" s="15">
        <v>108.59</v>
      </c>
      <c r="H34" s="134">
        <v>31.555751560287259</v>
      </c>
      <c r="I34" s="135">
        <v>-1.4050476683031179</v>
      </c>
      <c r="J34" s="15"/>
    </row>
    <row r="35" spans="1:10" ht="114" customHeight="1">
      <c r="A35" s="20" t="s">
        <v>391</v>
      </c>
      <c r="B35" s="113" t="s">
        <v>392</v>
      </c>
      <c r="C35" s="132" t="s">
        <v>226</v>
      </c>
      <c r="D35" s="116" t="s">
        <v>393</v>
      </c>
      <c r="E35" s="27">
        <v>254</v>
      </c>
      <c r="F35" s="15">
        <v>195</v>
      </c>
      <c r="G35" s="15">
        <v>17.7</v>
      </c>
      <c r="H35" s="134">
        <v>5.7143532831384602</v>
      </c>
      <c r="I35" s="135">
        <v>0</v>
      </c>
      <c r="J35" s="15"/>
    </row>
    <row r="36" spans="1:10" ht="146.25" customHeight="1">
      <c r="A36" s="20" t="s">
        <v>394</v>
      </c>
      <c r="B36" s="113" t="s">
        <v>395</v>
      </c>
      <c r="C36" s="132" t="s">
        <v>226</v>
      </c>
      <c r="D36" s="116" t="s">
        <v>396</v>
      </c>
      <c r="E36" s="27">
        <v>904</v>
      </c>
      <c r="F36" s="15">
        <v>490</v>
      </c>
      <c r="G36" s="15">
        <v>82.2</v>
      </c>
      <c r="H36" s="134">
        <v>58.252124127293861</v>
      </c>
      <c r="I36" s="135">
        <v>-4.0328641517657093</v>
      </c>
      <c r="J36" s="15"/>
    </row>
    <row r="37" spans="1:10" ht="140.25" customHeight="1">
      <c r="A37" s="20" t="s">
        <v>397</v>
      </c>
      <c r="B37" s="113" t="s">
        <v>398</v>
      </c>
      <c r="C37" s="132" t="s">
        <v>226</v>
      </c>
      <c r="D37" s="116" t="s">
        <v>399</v>
      </c>
      <c r="E37" s="27">
        <v>171.8</v>
      </c>
      <c r="F37" s="15">
        <v>150</v>
      </c>
      <c r="G37" s="15">
        <v>7.1</v>
      </c>
      <c r="H37" s="134">
        <v>7.0777707136600005</v>
      </c>
      <c r="I37" s="135">
        <v>-0.66323004002266595</v>
      </c>
      <c r="J37" s="15"/>
    </row>
    <row r="38" spans="1:10" ht="126.75" customHeight="1">
      <c r="A38" s="20" t="s">
        <v>400</v>
      </c>
      <c r="B38" s="113" t="s">
        <v>401</v>
      </c>
      <c r="C38" s="132" t="s">
        <v>226</v>
      </c>
      <c r="D38" s="116" t="s">
        <v>402</v>
      </c>
      <c r="E38" s="27">
        <v>367.4</v>
      </c>
      <c r="F38" s="15">
        <v>278</v>
      </c>
      <c r="G38" s="15">
        <v>0.63</v>
      </c>
      <c r="H38" s="134">
        <v>0.42422679791870027</v>
      </c>
      <c r="I38" s="135">
        <v>-5.6445129216910004E-3</v>
      </c>
      <c r="J38" s="15"/>
    </row>
    <row r="39" spans="1:10" ht="170.25" customHeight="1">
      <c r="A39" s="20" t="s">
        <v>403</v>
      </c>
      <c r="B39" s="113" t="s">
        <v>404</v>
      </c>
      <c r="C39" s="132" t="s">
        <v>111</v>
      </c>
      <c r="D39" s="116" t="s">
        <v>405</v>
      </c>
      <c r="E39" s="27">
        <v>259.79000000000002</v>
      </c>
      <c r="F39" s="15">
        <v>130</v>
      </c>
      <c r="G39" s="15">
        <v>49</v>
      </c>
      <c r="H39" s="134">
        <v>25.279368678307684</v>
      </c>
      <c r="I39" s="135">
        <v>-1.2884279286307683</v>
      </c>
      <c r="J39" s="15"/>
    </row>
    <row r="40" spans="1:10" ht="90" customHeight="1">
      <c r="A40" s="20" t="s">
        <v>406</v>
      </c>
      <c r="B40" s="113" t="s">
        <v>407</v>
      </c>
      <c r="C40" s="132" t="s">
        <v>226</v>
      </c>
      <c r="D40" s="116" t="s">
        <v>408</v>
      </c>
      <c r="E40" s="27">
        <v>497.97</v>
      </c>
      <c r="F40" s="15">
        <v>398.38</v>
      </c>
      <c r="G40" s="15">
        <v>26.1</v>
      </c>
      <c r="H40" s="134">
        <v>25.291807053945984</v>
      </c>
      <c r="I40" s="135">
        <v>-1.2222132365153879</v>
      </c>
      <c r="J40" s="15"/>
    </row>
    <row r="41" spans="1:10" ht="92.25" customHeight="1">
      <c r="A41" s="20" t="s">
        <v>409</v>
      </c>
      <c r="B41" s="113" t="s">
        <v>410</v>
      </c>
      <c r="C41" s="132" t="s">
        <v>24</v>
      </c>
      <c r="D41" s="116" t="s">
        <v>411</v>
      </c>
      <c r="E41" s="27">
        <v>44.58</v>
      </c>
      <c r="F41" s="15">
        <v>33.26</v>
      </c>
      <c r="G41" s="15">
        <v>33.26</v>
      </c>
      <c r="H41" s="134">
        <v>19.582196259999996</v>
      </c>
      <c r="I41" s="135">
        <v>0</v>
      </c>
      <c r="J41" s="15"/>
    </row>
    <row r="42" spans="1:10" ht="138" customHeight="1">
      <c r="A42" s="20" t="s">
        <v>412</v>
      </c>
      <c r="B42" s="113" t="s">
        <v>413</v>
      </c>
      <c r="C42" s="132" t="s">
        <v>111</v>
      </c>
      <c r="D42" s="116" t="s">
        <v>411</v>
      </c>
      <c r="E42" s="27">
        <v>18.27</v>
      </c>
      <c r="F42" s="15">
        <v>15</v>
      </c>
      <c r="G42" s="15">
        <v>0.23</v>
      </c>
      <c r="H42" s="134">
        <v>7.1983166240001006E-2</v>
      </c>
      <c r="I42" s="135">
        <v>0</v>
      </c>
      <c r="J42" s="15"/>
    </row>
    <row r="43" spans="1:10" ht="94.5" customHeight="1">
      <c r="A43" s="20" t="s">
        <v>414</v>
      </c>
      <c r="B43" s="113" t="s">
        <v>415</v>
      </c>
      <c r="C43" s="132" t="s">
        <v>111</v>
      </c>
      <c r="D43" s="116" t="s">
        <v>416</v>
      </c>
      <c r="E43" s="27">
        <v>3949.7</v>
      </c>
      <c r="F43" s="15">
        <f>500+250</f>
        <v>750</v>
      </c>
      <c r="G43" s="15">
        <f>500+250</f>
        <v>750</v>
      </c>
      <c r="H43" s="134">
        <v>580.69000000000005</v>
      </c>
      <c r="I43" s="135">
        <v>-43.86</v>
      </c>
      <c r="J43" s="15"/>
    </row>
    <row r="44" spans="1:10" ht="125.45">
      <c r="A44" s="20" t="s">
        <v>417</v>
      </c>
      <c r="B44" s="113" t="s">
        <v>418</v>
      </c>
      <c r="C44" s="132" t="s">
        <v>226</v>
      </c>
      <c r="D44" s="116" t="s">
        <v>419</v>
      </c>
      <c r="E44" s="27">
        <v>255.99</v>
      </c>
      <c r="F44" s="15">
        <v>177</v>
      </c>
      <c r="G44" s="15">
        <v>12.76</v>
      </c>
      <c r="H44" s="134">
        <v>10.710477897048591</v>
      </c>
      <c r="I44" s="135">
        <v>-0.90116252929875695</v>
      </c>
      <c r="J44" s="15"/>
    </row>
    <row r="45" spans="1:10" ht="156" customHeight="1">
      <c r="A45" s="20" t="s">
        <v>420</v>
      </c>
      <c r="B45" s="113" t="s">
        <v>421</v>
      </c>
      <c r="C45" s="132" t="s">
        <v>111</v>
      </c>
      <c r="D45" s="116" t="s">
        <v>422</v>
      </c>
      <c r="E45" s="27">
        <v>395.88</v>
      </c>
      <c r="F45" s="15">
        <v>150</v>
      </c>
      <c r="G45" s="15">
        <v>78.990000000000009</v>
      </c>
      <c r="H45" s="134">
        <v>16.665374629510001</v>
      </c>
      <c r="I45" s="135">
        <v>-0.8828349177703998</v>
      </c>
      <c r="J45" s="15"/>
    </row>
    <row r="46" spans="1:10" ht="115.5" customHeight="1">
      <c r="A46" s="20" t="s">
        <v>423</v>
      </c>
      <c r="B46" s="113" t="s">
        <v>424</v>
      </c>
      <c r="C46" s="132" t="s">
        <v>111</v>
      </c>
      <c r="D46" s="116" t="s">
        <v>425</v>
      </c>
      <c r="E46" s="27">
        <v>164</v>
      </c>
      <c r="F46" s="15">
        <v>121</v>
      </c>
      <c r="G46" s="15">
        <v>121</v>
      </c>
      <c r="H46" s="134">
        <v>54.352186189999998</v>
      </c>
      <c r="I46" s="135">
        <v>-2.872195466</v>
      </c>
      <c r="J46" s="15"/>
    </row>
    <row r="47" spans="1:10" ht="124.5" customHeight="1">
      <c r="A47" s="20" t="s">
        <v>426</v>
      </c>
      <c r="B47" s="113" t="s">
        <v>427</v>
      </c>
      <c r="C47" s="132" t="s">
        <v>111</v>
      </c>
      <c r="D47" s="116" t="s">
        <v>428</v>
      </c>
      <c r="E47" s="27">
        <v>804.08</v>
      </c>
      <c r="F47" s="15">
        <v>200</v>
      </c>
      <c r="G47" s="15">
        <v>133.66</v>
      </c>
      <c r="H47" s="134">
        <v>23.912734180024998</v>
      </c>
      <c r="I47" s="135">
        <v>-1.7283742550473</v>
      </c>
      <c r="J47" s="15"/>
    </row>
    <row r="48" spans="1:10" ht="147" customHeight="1">
      <c r="A48" s="20" t="s">
        <v>429</v>
      </c>
      <c r="B48" s="113" t="s">
        <v>430</v>
      </c>
      <c r="C48" s="132" t="s">
        <v>111</v>
      </c>
      <c r="D48" s="116" t="s">
        <v>431</v>
      </c>
      <c r="E48" s="27">
        <v>1845</v>
      </c>
      <c r="F48" s="15">
        <v>500</v>
      </c>
      <c r="G48" s="15">
        <v>500</v>
      </c>
      <c r="H48" s="134">
        <v>335.12878945000006</v>
      </c>
      <c r="I48" s="135">
        <v>-19.121200951999999</v>
      </c>
      <c r="J48" s="15"/>
    </row>
    <row r="49" spans="1:12" ht="79.900000000000006">
      <c r="A49" s="20" t="s">
        <v>432</v>
      </c>
      <c r="B49" s="113" t="s">
        <v>433</v>
      </c>
      <c r="C49" s="132" t="s">
        <v>24</v>
      </c>
      <c r="D49" s="116" t="s">
        <v>434</v>
      </c>
      <c r="E49" s="27">
        <v>179.3</v>
      </c>
      <c r="F49" s="15">
        <v>123</v>
      </c>
      <c r="G49" s="15">
        <v>123</v>
      </c>
      <c r="H49" s="134">
        <v>0</v>
      </c>
      <c r="I49" s="135">
        <v>-0.49076999999999998</v>
      </c>
      <c r="J49" s="15"/>
    </row>
    <row r="50" spans="1:12" ht="231" customHeight="1">
      <c r="A50" s="20" t="s">
        <v>435</v>
      </c>
      <c r="B50" s="113" t="s">
        <v>436</v>
      </c>
      <c r="C50" s="132" t="s">
        <v>24</v>
      </c>
      <c r="D50" s="116" t="s">
        <v>437</v>
      </c>
      <c r="E50" s="27">
        <v>59.55</v>
      </c>
      <c r="F50" s="15">
        <v>25</v>
      </c>
      <c r="G50" s="15">
        <v>25</v>
      </c>
      <c r="H50" s="134">
        <v>2.8585504799999999</v>
      </c>
      <c r="I50" s="135">
        <v>0</v>
      </c>
      <c r="J50" s="15"/>
    </row>
    <row r="51" spans="1:12" ht="211.15" customHeight="1">
      <c r="A51" s="20" t="s">
        <v>438</v>
      </c>
      <c r="B51" s="113" t="s">
        <v>439</v>
      </c>
      <c r="C51" s="132" t="s">
        <v>111</v>
      </c>
      <c r="D51" s="116" t="s">
        <v>440</v>
      </c>
      <c r="E51" s="27">
        <v>445.65</v>
      </c>
      <c r="F51" s="15">
        <v>162</v>
      </c>
      <c r="G51" s="15">
        <v>162</v>
      </c>
      <c r="H51" s="134">
        <v>63.539577689999994</v>
      </c>
      <c r="I51" s="135">
        <v>-2.2226723399999999</v>
      </c>
      <c r="J51" s="15"/>
    </row>
    <row r="52" spans="1:12" ht="205.15">
      <c r="A52" s="20" t="s">
        <v>441</v>
      </c>
      <c r="B52" s="113" t="s">
        <v>442</v>
      </c>
      <c r="C52" s="132" t="s">
        <v>24</v>
      </c>
      <c r="D52" s="116" t="s">
        <v>443</v>
      </c>
      <c r="E52" s="27">
        <v>5517.2</v>
      </c>
      <c r="F52" s="15">
        <v>1750</v>
      </c>
      <c r="G52" s="15">
        <v>1750</v>
      </c>
      <c r="H52" s="134">
        <v>635.71515456999964</v>
      </c>
      <c r="I52" s="135">
        <v>-31.164091903000006</v>
      </c>
      <c r="J52" s="15"/>
    </row>
    <row r="53" spans="1:12" ht="364.9">
      <c r="A53" s="20" t="s">
        <v>444</v>
      </c>
      <c r="B53" s="113" t="s">
        <v>445</v>
      </c>
      <c r="C53" s="132" t="s">
        <v>226</v>
      </c>
      <c r="D53" s="116" t="s">
        <v>446</v>
      </c>
      <c r="E53" s="27">
        <v>505</v>
      </c>
      <c r="F53" s="15">
        <v>350</v>
      </c>
      <c r="G53" s="15">
        <v>95.15</v>
      </c>
      <c r="H53" s="134">
        <v>59.803570146115732</v>
      </c>
      <c r="I53" s="135">
        <v>-1.8000509731599998</v>
      </c>
      <c r="J53" s="15"/>
    </row>
    <row r="54" spans="1:12" ht="280.5" customHeight="1">
      <c r="A54" s="20" t="s">
        <v>447</v>
      </c>
      <c r="B54" s="113" t="s">
        <v>448</v>
      </c>
      <c r="C54" s="132" t="s">
        <v>111</v>
      </c>
      <c r="D54" s="116" t="s">
        <v>449</v>
      </c>
      <c r="E54" s="27">
        <v>3645</v>
      </c>
      <c r="F54" s="15">
        <v>780</v>
      </c>
      <c r="G54" s="15">
        <v>780</v>
      </c>
      <c r="H54" s="134">
        <v>225.71551840999993</v>
      </c>
      <c r="I54" s="135">
        <v>-9.2108850190000009</v>
      </c>
      <c r="J54" s="15"/>
    </row>
    <row r="55" spans="1:12" ht="314.64999999999998" customHeight="1">
      <c r="A55" s="20" t="s">
        <v>450</v>
      </c>
      <c r="B55" s="113" t="s">
        <v>451</v>
      </c>
      <c r="C55" s="132" t="s">
        <v>226</v>
      </c>
      <c r="D55" s="116" t="s">
        <v>452</v>
      </c>
      <c r="E55" s="27">
        <v>171.5</v>
      </c>
      <c r="F55" s="15">
        <v>162.9</v>
      </c>
      <c r="G55" s="15">
        <v>13.5</v>
      </c>
      <c r="H55" s="134">
        <v>0.63475521049723382</v>
      </c>
      <c r="I55" s="135">
        <v>-2.1747753149171999E-2</v>
      </c>
      <c r="J55" s="15"/>
    </row>
    <row r="56" spans="1:12" ht="314.64999999999998" customHeight="1">
      <c r="A56" s="20" t="s">
        <v>453</v>
      </c>
      <c r="B56" s="113" t="s">
        <v>454</v>
      </c>
      <c r="C56" s="132" t="s">
        <v>226</v>
      </c>
      <c r="D56" s="116" t="s">
        <v>455</v>
      </c>
      <c r="E56" s="27">
        <v>132.75</v>
      </c>
      <c r="F56" s="15">
        <v>100</v>
      </c>
      <c r="G56" s="15">
        <v>60.18</v>
      </c>
      <c r="H56" s="134">
        <v>29.286897623171996</v>
      </c>
      <c r="I56" s="136">
        <v>-0.24547665668819998</v>
      </c>
      <c r="J56" s="15"/>
    </row>
    <row r="57" spans="1:12" ht="262.14999999999998">
      <c r="A57" s="20" t="s">
        <v>456</v>
      </c>
      <c r="B57" s="113" t="s">
        <v>457</v>
      </c>
      <c r="C57" s="132" t="s">
        <v>24</v>
      </c>
      <c r="D57" s="116" t="s">
        <v>458</v>
      </c>
      <c r="E57" s="27">
        <v>187.1</v>
      </c>
      <c r="F57" s="15">
        <v>64.099999999999994</v>
      </c>
      <c r="G57" s="15">
        <v>40</v>
      </c>
      <c r="H57" s="134">
        <v>0</v>
      </c>
      <c r="I57" s="136">
        <v>0</v>
      </c>
      <c r="J57" s="15"/>
      <c r="L57" s="59"/>
    </row>
    <row r="58" spans="1:12" ht="330.6">
      <c r="A58" s="20" t="s">
        <v>459</v>
      </c>
      <c r="B58" s="113" t="s">
        <v>460</v>
      </c>
      <c r="C58" s="132" t="s">
        <v>111</v>
      </c>
      <c r="D58" s="116" t="s">
        <v>461</v>
      </c>
      <c r="E58" s="27">
        <v>289.17</v>
      </c>
      <c r="F58" s="15">
        <v>230</v>
      </c>
      <c r="G58" s="15">
        <v>148.21</v>
      </c>
      <c r="H58" s="134">
        <v>29.003694479028002</v>
      </c>
      <c r="I58" s="136">
        <v>0</v>
      </c>
      <c r="J58" s="15"/>
      <c r="L58" s="59"/>
    </row>
    <row r="59" spans="1:12" ht="159.4" customHeight="1">
      <c r="A59" s="20" t="s">
        <v>462</v>
      </c>
      <c r="B59" s="113" t="s">
        <v>463</v>
      </c>
      <c r="C59" s="132" t="s">
        <v>24</v>
      </c>
      <c r="D59" s="116" t="s">
        <v>464</v>
      </c>
      <c r="E59" s="27">
        <v>7.6920000000000002</v>
      </c>
      <c r="F59" s="15">
        <v>7.6920000000000002</v>
      </c>
      <c r="G59" s="15">
        <v>7.6920000000000002</v>
      </c>
      <c r="H59" s="134">
        <v>0</v>
      </c>
      <c r="I59" s="136">
        <v>0</v>
      </c>
      <c r="J59" s="15"/>
      <c r="L59" s="59"/>
    </row>
    <row r="60" spans="1:12" ht="276.39999999999998" customHeight="1">
      <c r="A60" s="20" t="s">
        <v>465</v>
      </c>
      <c r="B60" s="113" t="s">
        <v>466</v>
      </c>
      <c r="C60" s="132" t="s">
        <v>226</v>
      </c>
      <c r="D60" s="116" t="s">
        <v>467</v>
      </c>
      <c r="E60" s="27">
        <v>214.8</v>
      </c>
      <c r="F60" s="15">
        <v>141.12</v>
      </c>
      <c r="G60" s="15">
        <v>44.46</v>
      </c>
      <c r="H60" s="134">
        <v>0</v>
      </c>
      <c r="I60" s="136">
        <v>-5.8483425000000006E-2</v>
      </c>
      <c r="J60" s="15"/>
      <c r="L60" s="59"/>
    </row>
    <row r="61" spans="1:12" ht="267" customHeight="1">
      <c r="A61" s="20" t="s">
        <v>468</v>
      </c>
      <c r="B61" s="113" t="s">
        <v>469</v>
      </c>
      <c r="C61" s="132" t="s">
        <v>111</v>
      </c>
      <c r="D61" s="116" t="s">
        <v>470</v>
      </c>
      <c r="E61" s="27">
        <v>362.47</v>
      </c>
      <c r="F61" s="15">
        <v>300</v>
      </c>
      <c r="G61" s="15">
        <v>115.46000000000001</v>
      </c>
      <c r="H61" s="134">
        <v>16.33728943452801</v>
      </c>
      <c r="I61" s="136">
        <v>0</v>
      </c>
      <c r="J61" s="15"/>
    </row>
    <row r="62" spans="1:12" ht="106.9" customHeight="1">
      <c r="A62" s="20" t="s">
        <v>471</v>
      </c>
      <c r="B62" s="113" t="s">
        <v>472</v>
      </c>
      <c r="C62" s="132" t="s">
        <v>111</v>
      </c>
      <c r="D62" s="126" t="s">
        <v>384</v>
      </c>
      <c r="E62" s="27">
        <v>2013</v>
      </c>
      <c r="F62" s="15">
        <v>400</v>
      </c>
      <c r="G62" s="15">
        <v>400</v>
      </c>
      <c r="H62" s="134">
        <v>138.98008353000003</v>
      </c>
      <c r="I62" s="136">
        <v>0</v>
      </c>
      <c r="J62" s="15"/>
    </row>
    <row r="63" spans="1:12" ht="171">
      <c r="A63" s="20" t="s">
        <v>473</v>
      </c>
      <c r="B63" s="113" t="s">
        <v>474</v>
      </c>
      <c r="C63" s="132" t="s">
        <v>226</v>
      </c>
      <c r="D63" s="116" t="s">
        <v>475</v>
      </c>
      <c r="E63" s="27">
        <v>451.6</v>
      </c>
      <c r="F63" s="15">
        <v>295</v>
      </c>
      <c r="G63" s="15">
        <v>74.150000000000006</v>
      </c>
      <c r="H63" s="134">
        <v>19.602049362811872</v>
      </c>
      <c r="I63" s="136">
        <v>-0.495531232196949</v>
      </c>
      <c r="J63" s="15"/>
    </row>
    <row r="64" spans="1:12" ht="238.9" customHeight="1">
      <c r="A64" s="20" t="s">
        <v>476</v>
      </c>
      <c r="B64" s="113" t="s">
        <v>477</v>
      </c>
      <c r="C64" s="132" t="s">
        <v>24</v>
      </c>
      <c r="D64" s="116" t="s">
        <v>478</v>
      </c>
      <c r="E64" s="27">
        <v>1710.78</v>
      </c>
      <c r="F64" s="15">
        <v>1014.69</v>
      </c>
      <c r="G64" s="15">
        <v>871.8</v>
      </c>
      <c r="H64" s="134">
        <v>17.264248621080323</v>
      </c>
      <c r="I64" s="136">
        <v>-1.3418075406273842</v>
      </c>
      <c r="J64" s="15"/>
    </row>
    <row r="65" spans="1:12" ht="135.4" customHeight="1">
      <c r="A65" s="20" t="s">
        <v>479</v>
      </c>
      <c r="B65" s="113" t="s">
        <v>480</v>
      </c>
      <c r="C65" s="132" t="s">
        <v>111</v>
      </c>
      <c r="D65" s="116" t="s">
        <v>481</v>
      </c>
      <c r="E65" s="27">
        <v>689.29</v>
      </c>
      <c r="F65" s="15">
        <v>300</v>
      </c>
      <c r="G65" s="15">
        <v>180.34</v>
      </c>
      <c r="H65" s="134">
        <v>33.663466666666665</v>
      </c>
      <c r="I65" s="136">
        <v>0</v>
      </c>
      <c r="J65" s="15"/>
    </row>
    <row r="66" spans="1:12" ht="84.4" customHeight="1">
      <c r="A66" s="20" t="s">
        <v>482</v>
      </c>
      <c r="B66" s="113" t="s">
        <v>483</v>
      </c>
      <c r="C66" s="132" t="s">
        <v>24</v>
      </c>
      <c r="D66" s="116" t="s">
        <v>484</v>
      </c>
      <c r="E66" s="27">
        <v>187.5</v>
      </c>
      <c r="F66" s="15">
        <v>62.5</v>
      </c>
      <c r="G66" s="15">
        <v>62.5</v>
      </c>
      <c r="H66" s="134">
        <v>0</v>
      </c>
      <c r="I66" s="136">
        <v>0</v>
      </c>
      <c r="J66" s="15"/>
    </row>
    <row r="67" spans="1:12" ht="260.64999999999998" customHeight="1">
      <c r="A67" s="20" t="s">
        <v>485</v>
      </c>
      <c r="B67" s="113" t="s">
        <v>486</v>
      </c>
      <c r="C67" s="132" t="s">
        <v>226</v>
      </c>
      <c r="D67" s="116" t="s">
        <v>487</v>
      </c>
      <c r="E67" s="27">
        <v>158</v>
      </c>
      <c r="F67" s="15">
        <v>150</v>
      </c>
      <c r="G67" s="15">
        <v>38.5</v>
      </c>
      <c r="H67" s="134">
        <v>0.81908990496666689</v>
      </c>
      <c r="I67" s="136">
        <v>0</v>
      </c>
      <c r="J67" s="15"/>
    </row>
    <row r="68" spans="1:12" ht="284.64999999999998" customHeight="1">
      <c r="A68" s="20" t="s">
        <v>488</v>
      </c>
      <c r="B68" s="137" t="s">
        <v>489</v>
      </c>
      <c r="C68" s="26" t="s">
        <v>24</v>
      </c>
      <c r="D68" s="116" t="s">
        <v>490</v>
      </c>
      <c r="E68" s="24">
        <v>912.81</v>
      </c>
      <c r="F68" s="35">
        <v>200</v>
      </c>
      <c r="G68" s="35">
        <v>200</v>
      </c>
      <c r="H68" s="35">
        <v>0</v>
      </c>
      <c r="I68" s="117">
        <v>0</v>
      </c>
      <c r="J68" s="43"/>
    </row>
    <row r="69" spans="1:12">
      <c r="H69" s="86"/>
      <c r="I69" s="87"/>
    </row>
    <row r="70" spans="1:12">
      <c r="A70" s="88"/>
      <c r="B70" s="88"/>
      <c r="C70" s="88"/>
      <c r="D70" s="89" t="s">
        <v>491</v>
      </c>
      <c r="F70" s="88"/>
      <c r="G70" s="90">
        <f>SUM(G5:G69)</f>
        <v>15707.771999999997</v>
      </c>
      <c r="H70" s="91">
        <f>SUM(H5:H69)</f>
        <v>7938.8110317817154</v>
      </c>
      <c r="I70" s="91">
        <f>SUM(I5:I69)</f>
        <v>-920.426832985244</v>
      </c>
      <c r="J70" s="90"/>
    </row>
    <row r="71" spans="1:12">
      <c r="A71" s="88"/>
      <c r="B71" s="88"/>
      <c r="C71" s="88"/>
      <c r="D71" s="88"/>
      <c r="E71" s="89"/>
      <c r="G71" s="88"/>
      <c r="H71" s="92"/>
      <c r="I71" s="93"/>
      <c r="J71" s="92"/>
      <c r="K71" s="92"/>
    </row>
    <row r="72" spans="1:12" s="95" customFormat="1" ht="42.75" customHeight="1">
      <c r="A72" s="159" t="s">
        <v>492</v>
      </c>
      <c r="B72" s="159"/>
      <c r="C72" s="159"/>
      <c r="D72" s="159"/>
      <c r="E72" s="159"/>
      <c r="F72" s="159"/>
      <c r="G72" s="159"/>
      <c r="H72" s="159"/>
      <c r="I72" s="159"/>
      <c r="J72" s="159"/>
    </row>
    <row r="73" spans="1:12" s="95" customFormat="1" ht="5.25" customHeight="1">
      <c r="A73" s="94"/>
      <c r="B73" s="94"/>
      <c r="C73" s="94"/>
      <c r="D73" s="94"/>
      <c r="E73" s="94"/>
      <c r="F73" s="94"/>
      <c r="G73" s="94"/>
      <c r="H73" s="94"/>
      <c r="I73" s="96"/>
      <c r="J73" s="94"/>
      <c r="K73" s="94"/>
    </row>
    <row r="74" spans="1:12" ht="15.6">
      <c r="A74" s="162" t="s">
        <v>291</v>
      </c>
      <c r="B74" s="162"/>
      <c r="C74" s="162"/>
      <c r="D74" s="162"/>
      <c r="E74" s="162"/>
      <c r="F74" s="162"/>
      <c r="G74" s="162"/>
      <c r="H74" s="162"/>
      <c r="I74" s="162"/>
      <c r="J74" s="162"/>
      <c r="K74" s="162"/>
    </row>
    <row r="75" spans="1:12" ht="15.6">
      <c r="A75" s="162" t="s">
        <v>493</v>
      </c>
      <c r="B75" s="162"/>
      <c r="C75" s="162"/>
      <c r="D75" s="162"/>
      <c r="E75" s="162"/>
      <c r="F75" s="162"/>
      <c r="G75" s="162"/>
      <c r="H75" s="162"/>
      <c r="I75" s="162"/>
      <c r="J75" s="162"/>
      <c r="K75" s="162"/>
    </row>
    <row r="76" spans="1:12" ht="15.6">
      <c r="A76" s="162" t="s">
        <v>293</v>
      </c>
      <c r="B76" s="162"/>
      <c r="C76" s="162"/>
      <c r="D76" s="162"/>
      <c r="E76" s="162"/>
      <c r="F76" s="162"/>
      <c r="G76" s="162"/>
      <c r="H76" s="162"/>
      <c r="I76" s="162"/>
      <c r="J76" s="162"/>
      <c r="K76" s="162"/>
    </row>
    <row r="77" spans="1:12" ht="15.6">
      <c r="A77" s="162" t="s">
        <v>294</v>
      </c>
      <c r="B77" s="162"/>
      <c r="C77" s="162"/>
      <c r="D77" s="162"/>
      <c r="E77" s="162"/>
      <c r="F77" s="162"/>
      <c r="G77" s="162"/>
      <c r="H77" s="162"/>
      <c r="I77" s="162"/>
      <c r="J77" s="162"/>
      <c r="K77" s="162"/>
    </row>
    <row r="78" spans="1:12" ht="12.75" customHeight="1">
      <c r="A78" s="162" t="s">
        <v>295</v>
      </c>
      <c r="B78" s="162"/>
      <c r="C78" s="162"/>
      <c r="D78" s="162"/>
      <c r="E78" s="162"/>
      <c r="F78" s="162"/>
      <c r="G78" s="162"/>
      <c r="H78" s="162"/>
      <c r="I78" s="162"/>
      <c r="J78" s="162"/>
      <c r="K78" s="162"/>
      <c r="L78" s="162"/>
    </row>
    <row r="79" spans="1:12" ht="12.75" customHeight="1">
      <c r="A79" s="162" t="s">
        <v>494</v>
      </c>
      <c r="B79" s="162"/>
      <c r="C79" s="162"/>
      <c r="D79" s="162"/>
      <c r="E79" s="162"/>
      <c r="F79" s="162"/>
      <c r="G79" s="162"/>
      <c r="H79" s="162"/>
      <c r="I79" s="162"/>
      <c r="J79" s="162"/>
      <c r="K79" s="162"/>
      <c r="L79" s="162"/>
    </row>
    <row r="80" spans="1:12">
      <c r="I80" s="87"/>
    </row>
    <row r="81" spans="1:9">
      <c r="A81" s="59" t="s">
        <v>299</v>
      </c>
      <c r="I81" s="87"/>
    </row>
    <row r="82" spans="1:9">
      <c r="I82" s="87"/>
    </row>
  </sheetData>
  <mergeCells count="10">
    <mergeCell ref="A1:J1"/>
    <mergeCell ref="A2:J2"/>
    <mergeCell ref="A3:J3"/>
    <mergeCell ref="A78:L78"/>
    <mergeCell ref="A79:L79"/>
    <mergeCell ref="A72:J72"/>
    <mergeCell ref="A74:K74"/>
    <mergeCell ref="A75:K75"/>
    <mergeCell ref="A76:K76"/>
    <mergeCell ref="A77:K77"/>
  </mergeCells>
  <hyperlinks>
    <hyperlink ref="A17" r:id="rId1" xr:uid="{B967603B-6154-40E0-B741-65E6705262E2}"/>
    <hyperlink ref="A5" r:id="rId2" xr:uid="{CB1FD064-B9E1-4612-A08D-9F9068BB8B32}"/>
    <hyperlink ref="A6" r:id="rId3" xr:uid="{EF5AFE0B-E0DD-4D0D-B2A7-4DA5D6F94D45}"/>
    <hyperlink ref="A8" r:id="rId4" xr:uid="{505C47D9-F87C-46F3-BD2C-07F1D54CE326}"/>
    <hyperlink ref="A9" r:id="rId5" xr:uid="{4B46A415-544C-4F33-976D-E98C3A50B7FD}"/>
    <hyperlink ref="A10" r:id="rId6" xr:uid="{0873285D-0501-4CE7-9C41-13086200497B}"/>
    <hyperlink ref="A11" r:id="rId7" xr:uid="{4400DBE8-7E78-4682-AD2B-F20235DA51BB}"/>
    <hyperlink ref="A12" r:id="rId8" xr:uid="{B0CCA7F6-8822-409C-AD4D-78E511F7B005}"/>
    <hyperlink ref="A13" r:id="rId9" xr:uid="{0A06845A-E460-429C-9703-FA8F7A8EE190}"/>
    <hyperlink ref="A15" r:id="rId10" xr:uid="{34A27947-2B11-4E61-8854-6A9B355D9C7C}"/>
    <hyperlink ref="A16" r:id="rId11" xr:uid="{DAA8F600-00C0-43B4-8287-C66E0F3CC6B0}"/>
    <hyperlink ref="A18" r:id="rId12" xr:uid="{5B7DC36B-7B33-4837-8AE5-C6C0097E17C3}"/>
    <hyperlink ref="A19" r:id="rId13" xr:uid="{0A87A6BE-2132-4FCA-8E45-337E4094FBE9}"/>
    <hyperlink ref="A21" r:id="rId14" location="project-pds" xr:uid="{1BD38B32-60A0-4E8B-A4B7-1F07F5D2C598}"/>
    <hyperlink ref="A22" r:id="rId15" location="project-pds" xr:uid="{5ECD0671-A9C4-4068-AB1B-BD974ECF8AE1}"/>
    <hyperlink ref="A23" r:id="rId16" location="project-pds" xr:uid="{9F7B5B99-08CA-4BDB-9EC5-73A49C4EF6E8}"/>
    <hyperlink ref="A20" r:id="rId17" location="project-pds" xr:uid="{C4E31001-D1B7-4AB3-BA5E-ABD86B722ED8}"/>
    <hyperlink ref="A24" r:id="rId18" location="project-overview" xr:uid="{7CD3D734-61E1-4816-A36B-9BF210AE90AC}"/>
    <hyperlink ref="A7" r:id="rId19" xr:uid="{5B12A95A-6C49-4D3A-9DED-24B21EF8A53A}"/>
    <hyperlink ref="A14" r:id="rId20" xr:uid="{E1A3400A-09A4-4A5D-AABC-A293F7ED0B28}"/>
    <hyperlink ref="A26" r:id="rId21" location="project-pds" xr:uid="{71102706-20FC-4C4F-88BA-DD9CBD4F7768}"/>
    <hyperlink ref="A28" r:id="rId22" location="project-pds" xr:uid="{B7D532C7-1231-43E3-8F4D-DB3E747AC67A}"/>
    <hyperlink ref="A25" r:id="rId23" location="project-pds" xr:uid="{CBC1FB5F-673E-4F6F-8AA9-289F8CC6CBF3}"/>
    <hyperlink ref="A29" r:id="rId24" location="project-pds" xr:uid="{DAE1445B-6BD3-4403-97BC-42EFCE905DF9}"/>
    <hyperlink ref="A31" r:id="rId25" location="project-pds" xr:uid="{E75CEA38-5EC0-4144-8CE6-6E5B0F04A319}"/>
    <hyperlink ref="A32" r:id="rId26" location="project-pds" xr:uid="{4B8986C3-95BD-421E-AB50-1DF8AA107B71}"/>
    <hyperlink ref="A27" r:id="rId27" location="project-pds" xr:uid="{AAF581F3-EF81-4EEB-A333-A043B19EC774}"/>
    <hyperlink ref="A33" r:id="rId28" location="project-pds" xr:uid="{8A41CCC5-3D28-4D8A-86B6-EFDC0DD49029}"/>
    <hyperlink ref="A34" r:id="rId29" location="project-pds" xr:uid="{A177D346-2D85-4487-8A1A-9AD959D94D98}"/>
    <hyperlink ref="A30" r:id="rId30" location="project-pds" xr:uid="{517A8B0D-55AF-42F0-B6C8-67B6DD0ECB4C}"/>
    <hyperlink ref="A35" r:id="rId31" location="project-pds" xr:uid="{F09365A4-DD8C-489F-9249-335CDEFD426F}"/>
    <hyperlink ref="A36" r:id="rId32" location="project-pds" xr:uid="{56295E0A-9980-45A7-8058-D6E84481F79A}"/>
    <hyperlink ref="A37" r:id="rId33" location="project-pds" xr:uid="{D630FB82-F7FF-4FEF-8437-B8E973D38CDE}"/>
    <hyperlink ref="A42" r:id="rId34" location="project-pds" xr:uid="{2BC2ADAE-25CD-4AF0-9A7A-56F2F1A51A17}"/>
    <hyperlink ref="A38" r:id="rId35" location="project-pds" xr:uid="{643E0175-5581-4025-8851-9BDDBBEC3684}"/>
    <hyperlink ref="A41" r:id="rId36" location="project-pds" xr:uid="{45C3C03D-3685-43D9-9FA0-000CF51A058C}"/>
    <hyperlink ref="A39" r:id="rId37" location="project-pds" xr:uid="{AEEC7219-F0C2-4CCD-A42B-E924FFCE2981}"/>
    <hyperlink ref="A40" r:id="rId38" location="project-pds" xr:uid="{556417C1-CD77-40EA-AAAC-97B40D612FE8}"/>
    <hyperlink ref="A44" r:id="rId39" location="project-pds" xr:uid="{C3405EE7-F0AA-47CB-B0D3-1C5631029B07}"/>
    <hyperlink ref="A43" r:id="rId40" location="project-pds" xr:uid="{9A5EBD04-3DAA-4D74-B975-883087A43E75}"/>
    <hyperlink ref="A48" r:id="rId41" location="project-pds" xr:uid="{F5AED876-88D8-48F7-BFE7-6B5E3FC4AC06}"/>
    <hyperlink ref="A49" r:id="rId42" location="project-pds" xr:uid="{3005F924-449C-44D8-AE4E-13C64E0FE934}"/>
    <hyperlink ref="A46" r:id="rId43" location="project-pds" xr:uid="{ACCA5E5D-C508-458A-BE99-887102944892}"/>
    <hyperlink ref="A45" r:id="rId44" location="project-pds" xr:uid="{02B5364E-CC8B-4460-A707-C8FE77FFB74C}"/>
    <hyperlink ref="A47" r:id="rId45" location="project-pds" xr:uid="{F79BAD7F-F015-4485-8034-68637AD55D2A}"/>
    <hyperlink ref="A50" r:id="rId46" location="main-pds" xr:uid="{F79E8487-05CE-4628-B842-92E59A2548A7}"/>
    <hyperlink ref="A51" r:id="rId47" location="main-pds" xr:uid="{152ECC2F-5039-4F18-BDB3-9D1B4216FB72}"/>
    <hyperlink ref="A52" r:id="rId48" xr:uid="{5A6DA62F-FC9A-4A15-945D-70AABE59129B}"/>
    <hyperlink ref="A53" r:id="rId49" xr:uid="{6282F871-1CB2-491B-BB55-92167693B9B4}"/>
    <hyperlink ref="A54" r:id="rId50" xr:uid="{B2DE8CFD-4F12-4C51-8FBE-27FBECB7FCAE}"/>
    <hyperlink ref="A55" r:id="rId51" xr:uid="{8DA559F9-3F39-41DD-ACCC-C6E6AA577370}"/>
    <hyperlink ref="A56" r:id="rId52" xr:uid="{8365E710-EBF2-4D59-B8F1-44C1A82D4646}"/>
    <hyperlink ref="A59" r:id="rId53" xr:uid="{B64BBBF4-C418-4536-812A-76498E188981}"/>
    <hyperlink ref="A61" r:id="rId54" xr:uid="{3C9A5D05-D5AD-47A9-AE57-74F9325B1FD6}"/>
    <hyperlink ref="A62" r:id="rId55" xr:uid="{8D82B761-D737-41C0-839A-9111D2A96E4C}"/>
    <hyperlink ref="A63" r:id="rId56" xr:uid="{82788141-7851-4C42-8F54-07AA1ACD0C97}"/>
    <hyperlink ref="A64" r:id="rId57" xr:uid="{D98FE6E9-59C2-4485-8410-26F74A8661C0}"/>
    <hyperlink ref="A66" r:id="rId58" xr:uid="{4DAB469A-0558-469F-BB0F-C07C843B7768}"/>
    <hyperlink ref="A67" r:id="rId59" xr:uid="{A121D24A-C1C0-40A8-B772-914DAADFE597}"/>
    <hyperlink ref="A57" r:id="rId60" xr:uid="{2A233EA2-4DE1-479E-9896-092F9C4E8F67}"/>
    <hyperlink ref="A58" r:id="rId61" xr:uid="{5D37F0E3-4538-4CBF-A870-247CE72C4BB4}"/>
    <hyperlink ref="A60" r:id="rId62" xr:uid="{8A00F171-A463-43F1-8AD7-1D924EE43EAC}"/>
    <hyperlink ref="A65" r:id="rId63" xr:uid="{0931583F-03F7-47CB-B771-B8C50DEF3BAC}"/>
    <hyperlink ref="A68" r:id="rId64" xr:uid="{DE94B53D-8D91-4203-BB74-63DDB61E312E}"/>
  </hyperlinks>
  <printOptions horizontalCentered="1" verticalCentered="1"/>
  <pageMargins left="0.25" right="0.25" top="0.25" bottom="0.25" header="0.05" footer="0.05"/>
  <pageSetup paperSize="66" fitToHeight="0" orientation="landscape" r:id="rId65"/>
  <headerFooter>
    <oddFooter>&amp;L&amp;1#&amp;"Calibri"&amp;9&amp;K000000INTERNAL. This information is accessible to ADB Management and staff. It may be shared outside ADB with appropriate permission.</oddFooter>
  </headerFooter>
  <drawing r:id="rId66"/>
  <tableParts count="1">
    <tablePart r:id="rId6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3"/>
  <sheetViews>
    <sheetView zoomScale="90" zoomScaleNormal="90" zoomScalePageLayoutView="70" workbookViewId="0">
      <selection sqref="A1:J1"/>
    </sheetView>
  </sheetViews>
  <sheetFormatPr defaultColWidth="8.7109375" defaultRowHeight="13.15"/>
  <cols>
    <col min="1" max="1" width="29.7109375" customWidth="1"/>
    <col min="2" max="2" width="47.7109375" bestFit="1" customWidth="1"/>
    <col min="3" max="3" width="11.140625" customWidth="1"/>
    <col min="4" max="4" width="63" customWidth="1"/>
    <col min="5" max="6" width="16.140625" customWidth="1"/>
    <col min="7" max="7" width="17.42578125" customWidth="1"/>
    <col min="8" max="8" width="18.7109375" customWidth="1"/>
    <col min="9" max="9" width="16.140625" style="50" customWidth="1"/>
    <col min="10" max="10" width="16.140625" customWidth="1"/>
    <col min="12" max="12" width="9.42578125" bestFit="1" customWidth="1"/>
  </cols>
  <sheetData>
    <row r="1" spans="1:12" ht="24.6">
      <c r="A1" s="154" t="s">
        <v>0</v>
      </c>
      <c r="B1" s="154"/>
      <c r="C1" s="154"/>
      <c r="D1" s="154"/>
      <c r="E1" s="154"/>
      <c r="F1" s="154"/>
      <c r="G1" s="154"/>
      <c r="H1" s="154"/>
      <c r="I1" s="154"/>
      <c r="J1" s="154"/>
    </row>
    <row r="2" spans="1:12" ht="22.9">
      <c r="A2" s="155" t="s">
        <v>1</v>
      </c>
      <c r="B2" s="155"/>
      <c r="C2" s="155"/>
      <c r="D2" s="155"/>
      <c r="E2" s="155"/>
      <c r="F2" s="155"/>
      <c r="G2" s="155"/>
      <c r="H2" s="155"/>
      <c r="I2" s="155"/>
      <c r="J2" s="155"/>
    </row>
    <row r="3" spans="1:12" ht="63" customHeight="1">
      <c r="A3" s="158" t="s">
        <v>495</v>
      </c>
      <c r="B3" s="158"/>
      <c r="C3" s="158"/>
      <c r="D3" s="158"/>
      <c r="E3" s="158"/>
      <c r="F3" s="158"/>
      <c r="G3" s="158"/>
      <c r="H3" s="158"/>
      <c r="I3" s="158"/>
      <c r="J3" s="158"/>
    </row>
    <row r="4" spans="1:12" s="2" customFormat="1" ht="49.15">
      <c r="A4" s="12" t="s">
        <v>4</v>
      </c>
      <c r="B4" s="9" t="s">
        <v>5</v>
      </c>
      <c r="C4" s="10" t="s">
        <v>6</v>
      </c>
      <c r="D4" s="10" t="s">
        <v>14</v>
      </c>
      <c r="E4" s="10" t="s">
        <v>15</v>
      </c>
      <c r="F4" s="10" t="s">
        <v>301</v>
      </c>
      <c r="G4" s="10" t="s">
        <v>17</v>
      </c>
      <c r="H4" s="10" t="s">
        <v>18</v>
      </c>
      <c r="I4" s="48" t="s">
        <v>19</v>
      </c>
      <c r="J4" s="16" t="s">
        <v>21</v>
      </c>
    </row>
    <row r="5" spans="1:12" ht="138.6">
      <c r="A5" s="17" t="s">
        <v>496</v>
      </c>
      <c r="B5" s="113" t="s">
        <v>497</v>
      </c>
      <c r="C5" s="18" t="s">
        <v>111</v>
      </c>
      <c r="D5" s="116" t="s">
        <v>498</v>
      </c>
      <c r="E5" s="138">
        <f>60+158.1+5.5</f>
        <v>223.6</v>
      </c>
      <c r="F5" s="19">
        <v>60</v>
      </c>
      <c r="G5" s="139">
        <v>45.32</v>
      </c>
      <c r="H5" s="139">
        <v>36.705189240426677</v>
      </c>
      <c r="I5" s="133">
        <v>-17.858491462093333</v>
      </c>
      <c r="J5" s="139"/>
    </row>
    <row r="6" spans="1:12" ht="273.60000000000002">
      <c r="A6" s="20" t="s">
        <v>499</v>
      </c>
      <c r="B6" s="113" t="s">
        <v>500</v>
      </c>
      <c r="C6" s="132" t="s">
        <v>111</v>
      </c>
      <c r="D6" s="116" t="s">
        <v>501</v>
      </c>
      <c r="E6" s="138">
        <v>191.42</v>
      </c>
      <c r="F6" s="139">
        <v>100</v>
      </c>
      <c r="G6" s="139">
        <v>46.9</v>
      </c>
      <c r="H6" s="139">
        <v>36.815933588700005</v>
      </c>
      <c r="I6" s="133">
        <v>-3.5580662108109995</v>
      </c>
      <c r="J6" s="139"/>
    </row>
    <row r="7" spans="1:12" ht="240.6">
      <c r="A7" s="17" t="s">
        <v>502</v>
      </c>
      <c r="B7" s="113" t="s">
        <v>503</v>
      </c>
      <c r="C7" s="18" t="s">
        <v>111</v>
      </c>
      <c r="D7" s="116" t="s">
        <v>504</v>
      </c>
      <c r="E7" s="138">
        <v>141.04</v>
      </c>
      <c r="F7" s="19">
        <v>90</v>
      </c>
      <c r="G7" s="139">
        <v>4.12</v>
      </c>
      <c r="H7" s="139">
        <v>2.0494887877422245</v>
      </c>
      <c r="I7" s="133">
        <v>0</v>
      </c>
      <c r="J7" s="139"/>
    </row>
    <row r="8" spans="1:12" ht="102.6">
      <c r="A8" s="20" t="s">
        <v>505</v>
      </c>
      <c r="B8" s="113" t="s">
        <v>506</v>
      </c>
      <c r="C8" s="132" t="s">
        <v>226</v>
      </c>
      <c r="D8" s="116" t="s">
        <v>507</v>
      </c>
      <c r="E8" s="138">
        <v>36.799999999999997</v>
      </c>
      <c r="F8" s="139">
        <v>32</v>
      </c>
      <c r="G8" s="139">
        <v>18.8</v>
      </c>
      <c r="H8" s="139">
        <v>18.8</v>
      </c>
      <c r="I8" s="133">
        <v>-1.2704069332500001</v>
      </c>
      <c r="J8" s="139"/>
    </row>
    <row r="9" spans="1:12" ht="250.9">
      <c r="A9" s="20" t="s">
        <v>508</v>
      </c>
      <c r="B9" s="113" t="s">
        <v>509</v>
      </c>
      <c r="C9" s="132" t="s">
        <v>111</v>
      </c>
      <c r="D9" s="116" t="s">
        <v>510</v>
      </c>
      <c r="E9" s="138">
        <v>593</v>
      </c>
      <c r="F9" s="139">
        <v>206</v>
      </c>
      <c r="G9" s="139">
        <v>96.75</v>
      </c>
      <c r="H9" s="139">
        <v>62.636160966662644</v>
      </c>
      <c r="I9" s="133">
        <v>-4.9373541495436939</v>
      </c>
      <c r="J9" s="139"/>
    </row>
    <row r="10" spans="1:12" ht="248.45">
      <c r="A10" s="17" t="s">
        <v>511</v>
      </c>
      <c r="B10" s="113" t="s">
        <v>512</v>
      </c>
      <c r="C10" s="18" t="s">
        <v>111</v>
      </c>
      <c r="D10" s="116" t="s">
        <v>513</v>
      </c>
      <c r="E10" s="138">
        <v>570.1</v>
      </c>
      <c r="F10" s="19">
        <v>80</v>
      </c>
      <c r="G10" s="139">
        <v>80</v>
      </c>
      <c r="H10" s="139">
        <v>24.171862000000001</v>
      </c>
      <c r="I10" s="133">
        <v>-0.92885330999999993</v>
      </c>
      <c r="J10" s="139"/>
    </row>
    <row r="11" spans="1:12" ht="118.15" customHeight="1">
      <c r="A11" s="17" t="s">
        <v>514</v>
      </c>
      <c r="B11" s="113" t="s">
        <v>515</v>
      </c>
      <c r="C11" s="18" t="s">
        <v>516</v>
      </c>
      <c r="D11" s="116" t="s">
        <v>517</v>
      </c>
      <c r="E11" s="138">
        <v>46.25</v>
      </c>
      <c r="F11" s="19">
        <v>29.299999999999997</v>
      </c>
      <c r="G11" s="139">
        <v>29.299999999999997</v>
      </c>
      <c r="H11" s="140">
        <v>10.077293903149998</v>
      </c>
      <c r="I11" s="135">
        <v>0</v>
      </c>
      <c r="J11" s="139"/>
    </row>
    <row r="12" spans="1:12" ht="172.9">
      <c r="A12" s="20" t="s">
        <v>518</v>
      </c>
      <c r="B12" s="113" t="s">
        <v>519</v>
      </c>
      <c r="C12" s="18" t="s">
        <v>226</v>
      </c>
      <c r="D12" s="116" t="s">
        <v>520</v>
      </c>
      <c r="E12" s="138">
        <v>39</v>
      </c>
      <c r="F12" s="19">
        <v>11.5</v>
      </c>
      <c r="G12" s="139">
        <v>5.75</v>
      </c>
      <c r="H12" s="140">
        <v>0.29986742999999999</v>
      </c>
      <c r="I12" s="135">
        <v>0</v>
      </c>
      <c r="J12" s="139"/>
    </row>
    <row r="13" spans="1:12" ht="103.9">
      <c r="A13" s="20" t="s">
        <v>521</v>
      </c>
      <c r="B13" s="113" t="s">
        <v>522</v>
      </c>
      <c r="C13" s="33" t="s">
        <v>226</v>
      </c>
      <c r="D13" s="116" t="s">
        <v>523</v>
      </c>
      <c r="E13" s="138">
        <v>32.53</v>
      </c>
      <c r="F13" s="19">
        <v>30</v>
      </c>
      <c r="G13" s="139">
        <v>26.1</v>
      </c>
      <c r="H13" s="140">
        <v>0</v>
      </c>
      <c r="I13" s="135">
        <v>0</v>
      </c>
      <c r="J13" s="139"/>
    </row>
    <row r="14" spans="1:12" ht="319.14999999999998">
      <c r="A14" s="20" t="s">
        <v>524</v>
      </c>
      <c r="B14" s="113" t="s">
        <v>525</v>
      </c>
      <c r="C14" s="33" t="s">
        <v>111</v>
      </c>
      <c r="D14" s="116" t="s">
        <v>526</v>
      </c>
      <c r="E14" s="138">
        <v>93.45</v>
      </c>
      <c r="F14" s="19">
        <v>60</v>
      </c>
      <c r="G14" s="139">
        <v>56.100000000000009</v>
      </c>
      <c r="H14" s="140">
        <v>0.95754691724999996</v>
      </c>
      <c r="I14" s="135">
        <v>0</v>
      </c>
      <c r="J14" s="139"/>
    </row>
    <row r="15" spans="1:12" ht="159.6">
      <c r="A15" s="20" t="s">
        <v>527</v>
      </c>
      <c r="B15" s="113" t="s">
        <v>528</v>
      </c>
      <c r="C15" s="18" t="s">
        <v>226</v>
      </c>
      <c r="D15" s="116" t="s">
        <v>529</v>
      </c>
      <c r="E15" s="138">
        <v>310</v>
      </c>
      <c r="F15" s="19">
        <v>246</v>
      </c>
      <c r="G15" s="139">
        <v>223.2</v>
      </c>
      <c r="H15" s="140">
        <v>14.481454696975611</v>
      </c>
      <c r="I15" s="141">
        <v>-0.34391489733658603</v>
      </c>
      <c r="J15" s="139"/>
    </row>
    <row r="16" spans="1:12" ht="409.5" customHeight="1">
      <c r="A16" s="20" t="s">
        <v>530</v>
      </c>
      <c r="B16" s="113" t="s">
        <v>531</v>
      </c>
      <c r="C16" s="18" t="s">
        <v>111</v>
      </c>
      <c r="D16" s="116" t="s">
        <v>532</v>
      </c>
      <c r="E16" s="138">
        <v>735</v>
      </c>
      <c r="F16" s="19">
        <v>90</v>
      </c>
      <c r="G16" s="139">
        <v>22</v>
      </c>
      <c r="H16" s="140">
        <v>0.14455116866666701</v>
      </c>
      <c r="I16" s="141">
        <v>0</v>
      </c>
      <c r="J16" s="139"/>
      <c r="L16" s="59"/>
    </row>
    <row r="17" spans="1:14" ht="307.89999999999998">
      <c r="A17" s="20" t="s">
        <v>533</v>
      </c>
      <c r="B17" s="113" t="s">
        <v>534</v>
      </c>
      <c r="C17" s="18" t="s">
        <v>226</v>
      </c>
      <c r="D17" s="116" t="s">
        <v>535</v>
      </c>
      <c r="E17" s="138">
        <v>408.76</v>
      </c>
      <c r="F17" s="19">
        <v>303.24</v>
      </c>
      <c r="G17" s="139">
        <v>303.24</v>
      </c>
      <c r="H17" s="140">
        <v>0</v>
      </c>
      <c r="I17" s="141">
        <v>-0.25295269999999997</v>
      </c>
      <c r="J17" s="139"/>
    </row>
    <row r="18" spans="1:14" ht="250.9">
      <c r="A18" s="20" t="s">
        <v>536</v>
      </c>
      <c r="B18" s="113" t="s">
        <v>537</v>
      </c>
      <c r="C18" s="18" t="s">
        <v>226</v>
      </c>
      <c r="D18" s="116" t="s">
        <v>538</v>
      </c>
      <c r="E18" s="138">
        <v>225</v>
      </c>
      <c r="F18" s="19">
        <v>106</v>
      </c>
      <c r="G18" s="139">
        <v>89.7</v>
      </c>
      <c r="H18" s="140">
        <v>1.2860337150282999</v>
      </c>
      <c r="I18" s="141">
        <v>-6.4015885896230003E-3</v>
      </c>
      <c r="J18" s="139"/>
    </row>
    <row r="19" spans="1:14" ht="262.14999999999998">
      <c r="A19" s="20" t="s">
        <v>539</v>
      </c>
      <c r="B19" s="113" t="s">
        <v>540</v>
      </c>
      <c r="C19" s="18" t="s">
        <v>111</v>
      </c>
      <c r="D19" s="116" t="s">
        <v>541</v>
      </c>
      <c r="E19" s="138">
        <v>665.1</v>
      </c>
      <c r="F19" s="19">
        <v>300</v>
      </c>
      <c r="G19" s="139">
        <v>250.65800000000002</v>
      </c>
      <c r="H19" s="140">
        <v>0</v>
      </c>
      <c r="I19" s="141">
        <v>-0.16855916143070701</v>
      </c>
      <c r="J19" s="139"/>
    </row>
    <row r="20" spans="1:14" ht="250.9">
      <c r="A20" s="20" t="s">
        <v>542</v>
      </c>
      <c r="B20" s="113" t="s">
        <v>543</v>
      </c>
      <c r="C20" s="18" t="s">
        <v>226</v>
      </c>
      <c r="D20" s="116" t="s">
        <v>544</v>
      </c>
      <c r="E20" s="138">
        <v>255</v>
      </c>
      <c r="F20" s="19">
        <v>200</v>
      </c>
      <c r="G20" s="139">
        <v>163.12</v>
      </c>
      <c r="H20" s="140">
        <v>9.0159691619839997</v>
      </c>
      <c r="I20" s="141">
        <v>-8.7890559150800004E-2</v>
      </c>
      <c r="J20" s="139"/>
    </row>
    <row r="21" spans="1:14" ht="228">
      <c r="A21" s="20" t="s">
        <v>545</v>
      </c>
      <c r="B21" s="113" t="s">
        <v>546</v>
      </c>
      <c r="C21" s="18" t="s">
        <v>226</v>
      </c>
      <c r="D21" s="116" t="s">
        <v>547</v>
      </c>
      <c r="E21" s="138">
        <v>320.92399999999998</v>
      </c>
      <c r="F21" s="19">
        <v>240</v>
      </c>
      <c r="G21" s="139">
        <v>240</v>
      </c>
      <c r="H21" s="140">
        <v>11.811426429999999</v>
      </c>
      <c r="I21" s="141">
        <v>-0.101056228</v>
      </c>
      <c r="J21" s="139"/>
    </row>
    <row r="22" spans="1:14" ht="148.15">
      <c r="A22" s="20" t="s">
        <v>548</v>
      </c>
      <c r="B22" s="113" t="s">
        <v>549</v>
      </c>
      <c r="C22" s="18" t="s">
        <v>226</v>
      </c>
      <c r="D22" s="116" t="s">
        <v>550</v>
      </c>
      <c r="E22" s="138">
        <v>88</v>
      </c>
      <c r="F22" s="19">
        <v>80</v>
      </c>
      <c r="G22" s="139">
        <v>43.45</v>
      </c>
      <c r="H22" s="140">
        <v>8.11923150713125</v>
      </c>
      <c r="I22" s="141">
        <v>0</v>
      </c>
      <c r="J22" s="139"/>
    </row>
    <row r="23" spans="1:14" ht="322.89999999999998" customHeight="1">
      <c r="A23" s="20" t="s">
        <v>551</v>
      </c>
      <c r="B23" s="113" t="s">
        <v>552</v>
      </c>
      <c r="C23" s="18" t="s">
        <v>226</v>
      </c>
      <c r="D23" s="116" t="s">
        <v>553</v>
      </c>
      <c r="E23" s="138">
        <v>37</v>
      </c>
      <c r="F23" s="19">
        <v>10</v>
      </c>
      <c r="G23" s="139">
        <v>10</v>
      </c>
      <c r="H23" s="140">
        <v>0</v>
      </c>
      <c r="I23" s="141">
        <v>0</v>
      </c>
      <c r="J23" s="139"/>
    </row>
    <row r="24" spans="1:14">
      <c r="A24" s="28"/>
      <c r="B24" s="61"/>
      <c r="C24" s="31"/>
      <c r="D24" s="65"/>
      <c r="E24" s="97"/>
      <c r="F24" s="32"/>
      <c r="G24" s="98"/>
      <c r="H24" s="98"/>
      <c r="I24" s="99"/>
      <c r="J24" s="98"/>
    </row>
    <row r="25" spans="1:14">
      <c r="A25" s="28"/>
      <c r="B25" s="61"/>
      <c r="C25" s="31"/>
      <c r="D25" s="65"/>
      <c r="E25" s="97"/>
      <c r="F25" s="32"/>
      <c r="G25" s="98"/>
      <c r="H25" s="98"/>
      <c r="I25" s="99"/>
      <c r="J25" s="98"/>
    </row>
    <row r="26" spans="1:14" ht="15">
      <c r="A26" s="66"/>
      <c r="B26" s="67"/>
      <c r="C26" s="100"/>
      <c r="D26" s="101"/>
      <c r="F26" s="100"/>
      <c r="G26" s="102"/>
      <c r="H26" s="102"/>
      <c r="I26" s="103"/>
      <c r="J26" s="102"/>
    </row>
    <row r="27" spans="1:14">
      <c r="A27" s="88"/>
      <c r="B27" s="88"/>
      <c r="C27" s="88"/>
      <c r="D27" s="89" t="s">
        <v>554</v>
      </c>
      <c r="F27" s="88"/>
      <c r="G27" s="90">
        <f>SUM(G5:G26)</f>
        <v>1754.508</v>
      </c>
      <c r="H27" s="91">
        <f>SUM(H5:H26)</f>
        <v>237.37200951371742</v>
      </c>
      <c r="I27" s="91">
        <f>SUM(I5:I26)</f>
        <v>-29.513947200205745</v>
      </c>
      <c r="J27" s="90"/>
    </row>
    <row r="28" spans="1:14">
      <c r="A28" s="88"/>
      <c r="B28" s="88"/>
      <c r="C28" s="88"/>
      <c r="D28" s="88"/>
      <c r="E28" s="89"/>
      <c r="G28" s="88"/>
      <c r="H28" s="90"/>
      <c r="I28" s="91"/>
      <c r="J28" s="90"/>
      <c r="K28" s="90"/>
    </row>
    <row r="29" spans="1:14" s="104" customFormat="1" ht="45" customHeight="1">
      <c r="A29" s="159" t="s">
        <v>555</v>
      </c>
      <c r="B29" s="159"/>
      <c r="C29" s="159"/>
      <c r="D29" s="159"/>
      <c r="E29" s="159"/>
      <c r="F29" s="159"/>
      <c r="G29" s="159"/>
      <c r="H29" s="159"/>
      <c r="I29" s="159"/>
      <c r="J29" s="159"/>
      <c r="L29"/>
      <c r="M29"/>
      <c r="N29"/>
    </row>
    <row r="30" spans="1:14">
      <c r="A30" s="59"/>
      <c r="E30" s="105"/>
      <c r="I30" s="87"/>
    </row>
    <row r="31" spans="1:14">
      <c r="A31" s="59" t="s">
        <v>556</v>
      </c>
      <c r="E31" s="105"/>
      <c r="I31" s="87"/>
    </row>
    <row r="32" spans="1:14">
      <c r="A32" s="59" t="s">
        <v>557</v>
      </c>
      <c r="E32" s="105"/>
      <c r="I32" s="87"/>
    </row>
    <row r="33" spans="1:13">
      <c r="A33" s="59" t="s">
        <v>558</v>
      </c>
      <c r="E33" s="105"/>
      <c r="I33" s="87"/>
    </row>
    <row r="34" spans="1:13">
      <c r="A34" s="59"/>
      <c r="E34" s="105"/>
      <c r="I34" s="87"/>
    </row>
    <row r="35" spans="1:13" ht="15.6">
      <c r="A35" s="162" t="s">
        <v>291</v>
      </c>
      <c r="B35" s="162"/>
      <c r="C35" s="162"/>
      <c r="D35" s="162"/>
      <c r="E35" s="162"/>
      <c r="F35" s="162"/>
      <c r="G35" s="162"/>
      <c r="H35" s="162"/>
      <c r="I35" s="162"/>
      <c r="J35" s="162"/>
      <c r="K35" s="162"/>
    </row>
    <row r="36" spans="1:13" ht="15.6">
      <c r="A36" s="162" t="s">
        <v>559</v>
      </c>
      <c r="B36" s="162"/>
      <c r="C36" s="162"/>
      <c r="D36" s="162"/>
      <c r="E36" s="162"/>
      <c r="F36" s="162"/>
      <c r="G36" s="162"/>
      <c r="H36" s="162"/>
      <c r="I36" s="162"/>
      <c r="J36" s="162"/>
      <c r="K36" s="162"/>
    </row>
    <row r="37" spans="1:13" ht="15.6">
      <c r="A37" s="162" t="s">
        <v>293</v>
      </c>
      <c r="B37" s="162"/>
      <c r="C37" s="162"/>
      <c r="D37" s="162"/>
      <c r="E37" s="162"/>
      <c r="F37" s="162"/>
      <c r="G37" s="162"/>
      <c r="H37" s="162"/>
      <c r="I37" s="162"/>
      <c r="J37" s="162"/>
      <c r="K37" s="162"/>
    </row>
    <row r="38" spans="1:13" ht="15.6">
      <c r="A38" s="162" t="s">
        <v>294</v>
      </c>
      <c r="B38" s="162"/>
      <c r="C38" s="162"/>
      <c r="D38" s="162"/>
      <c r="E38" s="162"/>
      <c r="F38" s="162"/>
      <c r="G38" s="162"/>
      <c r="H38" s="162"/>
      <c r="I38" s="162"/>
      <c r="J38" s="162"/>
      <c r="K38" s="162"/>
    </row>
    <row r="39" spans="1:13" ht="15.6">
      <c r="A39" s="162" t="s">
        <v>295</v>
      </c>
      <c r="B39" s="162"/>
      <c r="C39" s="162"/>
      <c r="D39" s="162"/>
      <c r="E39" s="162"/>
      <c r="F39" s="162"/>
      <c r="G39" s="162"/>
      <c r="H39" s="162"/>
      <c r="I39" s="162"/>
      <c r="J39" s="162"/>
      <c r="K39" s="162"/>
      <c r="L39" s="162"/>
      <c r="M39" s="162"/>
    </row>
    <row r="40" spans="1:13" ht="15.6">
      <c r="A40" s="162" t="s">
        <v>494</v>
      </c>
      <c r="B40" s="162"/>
      <c r="C40" s="162"/>
      <c r="D40" s="162"/>
      <c r="E40" s="162"/>
      <c r="F40" s="162"/>
      <c r="G40" s="162"/>
      <c r="H40" s="162"/>
      <c r="I40" s="162"/>
      <c r="J40" s="162"/>
      <c r="K40" s="162"/>
      <c r="L40" s="162"/>
      <c r="M40" s="162"/>
    </row>
    <row r="41" spans="1:13">
      <c r="I41" s="87"/>
    </row>
    <row r="42" spans="1:13">
      <c r="A42" s="59" t="s">
        <v>299</v>
      </c>
      <c r="I42" s="87"/>
    </row>
    <row r="43" spans="1:13">
      <c r="I43" s="87"/>
    </row>
  </sheetData>
  <mergeCells count="10">
    <mergeCell ref="A1:J1"/>
    <mergeCell ref="A2:J2"/>
    <mergeCell ref="A3:J3"/>
    <mergeCell ref="A40:M40"/>
    <mergeCell ref="A29:J29"/>
    <mergeCell ref="A35:K35"/>
    <mergeCell ref="A36:K36"/>
    <mergeCell ref="A37:K37"/>
    <mergeCell ref="A38:K38"/>
    <mergeCell ref="A39:M39"/>
  </mergeCells>
  <hyperlinks>
    <hyperlink ref="A6" r:id="rId1" location="project-pds" xr:uid="{9DB648E9-0674-4485-9636-4F8398C9D898}"/>
    <hyperlink ref="A7" r:id="rId2" location="project-pds" xr:uid="{53617DD4-FC70-41A3-A61A-F192F5F8DF3C}"/>
    <hyperlink ref="A9" r:id="rId3" location="project-pds" xr:uid="{97B591C6-3B0E-42B2-9135-90EFAC5EE61A}"/>
    <hyperlink ref="A10" r:id="rId4" location="project-pds" xr:uid="{6F47A3E2-66C4-4933-B3B2-4BD409D0A78E}"/>
    <hyperlink ref="A8" r:id="rId5" location="project-pds" xr:uid="{9E8C6627-25FB-49A8-9038-FD298832E62E}"/>
    <hyperlink ref="A5" r:id="rId6" xr:uid="{134F135F-CCAE-466C-A0E5-FB2B6D95A0DB}"/>
    <hyperlink ref="A11" r:id="rId7" location="project-pds" xr:uid="{89CB07FC-4838-4856-ADF1-DD524FBF3A81}"/>
    <hyperlink ref="A12" r:id="rId8" location="project-pds" xr:uid="{1197A80F-8C1D-4270-889E-225C1D1CD7B0}"/>
    <hyperlink ref="A13" r:id="rId9" xr:uid="{F1C436EF-B6A1-4514-AA9C-2FBAAFE67F28}"/>
    <hyperlink ref="A14" r:id="rId10" xr:uid="{3472FEAF-EAD6-4932-A583-31DBD38E7DBD}"/>
    <hyperlink ref="A15" r:id="rId11" xr:uid="{88360032-1850-4A43-A6EF-B93143E2E007}"/>
    <hyperlink ref="A16" r:id="rId12" xr:uid="{0F0A4AF4-7DA8-4063-85B3-255BBCF7A020}"/>
    <hyperlink ref="A17" r:id="rId13" xr:uid="{C7C51932-6331-472F-A64D-678B893D1A6E}"/>
    <hyperlink ref="A18" r:id="rId14" xr:uid="{C820F0C9-AD3A-4416-AC78-994F2E7CCB78}"/>
    <hyperlink ref="A19" r:id="rId15" xr:uid="{2AE24280-62B9-4C72-9949-2DDA35422D02}"/>
    <hyperlink ref="A20" r:id="rId16" xr:uid="{BD7852E1-B877-4349-A53E-2D6074016C6A}"/>
    <hyperlink ref="A21" r:id="rId17" xr:uid="{A26E23AB-0108-45BE-BE9E-DE69672CEA9C}"/>
    <hyperlink ref="A22" r:id="rId18" xr:uid="{5E4C2FAE-5F11-4BD3-B3F2-AF3205A56A4A}"/>
    <hyperlink ref="A23" r:id="rId19" xr:uid="{2C5079E3-5F09-4008-B46B-2D7677954DE3}"/>
  </hyperlinks>
  <pageMargins left="0.7" right="0.7" top="0.75" bottom="0.75" header="0.3" footer="0.3"/>
  <pageSetup paperSize="66" orientation="landscape" verticalDpi="1200" r:id="rId20"/>
  <headerFooter>
    <oddFooter>&amp;L&amp;1#&amp;"Calibri"&amp;9&amp;K000000INTERNAL. This information is accessible to ADB Management and staff. It may be shared outside ADB with appropriate permission.</oddFooter>
  </headerFooter>
  <drawing r:id="rId21"/>
  <tableParts count="1">
    <tablePart r:id="rId2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DF409-8E7B-4DBE-8144-B554FD5C0F71}">
  <dimension ref="A1:M41"/>
  <sheetViews>
    <sheetView zoomScale="92" zoomScaleNormal="92" zoomScalePageLayoutView="70" workbookViewId="0">
      <selection sqref="A1:K1"/>
    </sheetView>
  </sheetViews>
  <sheetFormatPr defaultColWidth="8.7109375" defaultRowHeight="13.15"/>
  <cols>
    <col min="1" max="1" width="29.7109375" customWidth="1"/>
    <col min="2" max="2" width="47.7109375" bestFit="1" customWidth="1"/>
    <col min="3" max="3" width="26.7109375" customWidth="1"/>
    <col min="4" max="4" width="23.140625" customWidth="1"/>
    <col min="5" max="5" width="58.42578125" customWidth="1"/>
    <col min="6" max="7" width="16.140625" customWidth="1"/>
    <col min="8" max="8" width="17.42578125" bestFit="1" customWidth="1"/>
    <col min="9" max="9" width="17.7109375" bestFit="1" customWidth="1"/>
    <col min="10" max="10" width="17.28515625" style="50" bestFit="1" customWidth="1"/>
    <col min="11" max="11" width="16.140625" customWidth="1"/>
  </cols>
  <sheetData>
    <row r="1" spans="1:11" ht="24.6">
      <c r="A1" s="154" t="s">
        <v>560</v>
      </c>
      <c r="B1" s="154"/>
      <c r="C1" s="154"/>
      <c r="D1" s="154"/>
      <c r="E1" s="154"/>
      <c r="F1" s="154"/>
      <c r="G1" s="154"/>
      <c r="H1" s="154"/>
      <c r="I1" s="154"/>
      <c r="J1" s="154"/>
      <c r="K1" s="154"/>
    </row>
    <row r="2" spans="1:11" s="4" customFormat="1" ht="22.9">
      <c r="A2" s="155" t="s">
        <v>1</v>
      </c>
      <c r="B2" s="155"/>
      <c r="C2" s="155"/>
      <c r="D2" s="155"/>
      <c r="E2" s="155"/>
      <c r="F2" s="155"/>
      <c r="G2" s="155"/>
      <c r="H2" s="155"/>
      <c r="I2" s="155"/>
      <c r="J2" s="155"/>
      <c r="K2" s="155"/>
    </row>
    <row r="3" spans="1:11" s="3" customFormat="1" ht="20.45">
      <c r="A3" s="161" t="s">
        <v>3</v>
      </c>
      <c r="B3" s="161"/>
      <c r="C3" s="161"/>
      <c r="D3" s="161"/>
      <c r="E3" s="161"/>
      <c r="F3" s="161"/>
      <c r="G3" s="161"/>
      <c r="H3" s="161"/>
      <c r="I3" s="161"/>
      <c r="J3" s="161"/>
      <c r="K3" s="161"/>
    </row>
    <row r="4" spans="1:11" ht="24.6">
      <c r="B4" s="7"/>
      <c r="C4" s="7"/>
      <c r="D4" s="7"/>
    </row>
    <row r="5" spans="1:11" s="2" customFormat="1" ht="49.15">
      <c r="A5" s="51" t="s">
        <v>4</v>
      </c>
      <c r="B5" s="52" t="s">
        <v>5</v>
      </c>
      <c r="C5" s="52" t="s">
        <v>561</v>
      </c>
      <c r="D5" s="52" t="s">
        <v>562</v>
      </c>
      <c r="E5" s="53" t="s">
        <v>563</v>
      </c>
      <c r="F5" s="53" t="s">
        <v>15</v>
      </c>
      <c r="G5" s="53" t="s">
        <v>564</v>
      </c>
      <c r="H5" s="53" t="s">
        <v>565</v>
      </c>
      <c r="I5" s="53" t="s">
        <v>566</v>
      </c>
      <c r="J5" s="54" t="s">
        <v>567</v>
      </c>
      <c r="K5" s="55" t="s">
        <v>21</v>
      </c>
    </row>
    <row r="6" spans="1:11" ht="197.45">
      <c r="A6" s="20" t="s">
        <v>568</v>
      </c>
      <c r="B6" s="113" t="s">
        <v>569</v>
      </c>
      <c r="C6" s="116" t="s">
        <v>570</v>
      </c>
      <c r="D6" s="116" t="s">
        <v>571</v>
      </c>
      <c r="E6" s="116" t="s">
        <v>572</v>
      </c>
      <c r="F6" s="138">
        <v>88.5</v>
      </c>
      <c r="G6" s="19">
        <v>78.5</v>
      </c>
      <c r="H6" s="139">
        <v>62</v>
      </c>
      <c r="I6" s="139">
        <v>29.464404353375802</v>
      </c>
      <c r="J6" s="133">
        <v>0</v>
      </c>
      <c r="K6" s="139"/>
    </row>
    <row r="7" spans="1:11" ht="104.45">
      <c r="A7" s="20" t="s">
        <v>573</v>
      </c>
      <c r="B7" s="113" t="s">
        <v>574</v>
      </c>
      <c r="C7" s="116" t="s">
        <v>570</v>
      </c>
      <c r="D7" s="116" t="s">
        <v>571</v>
      </c>
      <c r="E7" s="116" t="s">
        <v>575</v>
      </c>
      <c r="F7" s="138">
        <v>79.69</v>
      </c>
      <c r="G7" s="139">
        <v>30</v>
      </c>
      <c r="H7" s="139">
        <v>8</v>
      </c>
      <c r="I7" s="139">
        <v>7.4882292933333403</v>
      </c>
      <c r="J7" s="133">
        <v>-2.9324452266666003E-2</v>
      </c>
      <c r="K7" s="139"/>
    </row>
    <row r="8" spans="1:11" ht="127.15">
      <c r="A8" s="20" t="s">
        <v>576</v>
      </c>
      <c r="B8" s="113" t="s">
        <v>577</v>
      </c>
      <c r="C8" s="116" t="s">
        <v>570</v>
      </c>
      <c r="D8" s="116" t="s">
        <v>578</v>
      </c>
      <c r="E8" s="116" t="s">
        <v>579</v>
      </c>
      <c r="F8" s="138">
        <v>506.8</v>
      </c>
      <c r="G8" s="19">
        <v>300</v>
      </c>
      <c r="H8" s="139">
        <v>150</v>
      </c>
      <c r="I8" s="139">
        <v>144.65602196</v>
      </c>
      <c r="J8" s="133">
        <v>-14.5339356295</v>
      </c>
      <c r="K8" s="139"/>
    </row>
    <row r="9" spans="1:11" ht="94.9">
      <c r="A9" s="20" t="s">
        <v>580</v>
      </c>
      <c r="B9" s="113" t="s">
        <v>581</v>
      </c>
      <c r="C9" s="116" t="s">
        <v>570</v>
      </c>
      <c r="D9" s="116" t="s">
        <v>571</v>
      </c>
      <c r="E9" s="116" t="s">
        <v>582</v>
      </c>
      <c r="F9" s="138">
        <v>423.12</v>
      </c>
      <c r="G9" s="139">
        <v>200</v>
      </c>
      <c r="H9" s="139">
        <v>143</v>
      </c>
      <c r="I9" s="139">
        <v>46.65818217775</v>
      </c>
      <c r="J9" s="133">
        <v>-1.97748780229</v>
      </c>
      <c r="K9" s="139"/>
    </row>
    <row r="10" spans="1:11" ht="106.15">
      <c r="A10" s="20" t="s">
        <v>583</v>
      </c>
      <c r="B10" s="113" t="s">
        <v>584</v>
      </c>
      <c r="C10" s="116" t="s">
        <v>570</v>
      </c>
      <c r="D10" s="116" t="s">
        <v>571</v>
      </c>
      <c r="E10" s="116" t="s">
        <v>585</v>
      </c>
      <c r="F10" s="138">
        <v>211.03</v>
      </c>
      <c r="G10" s="19">
        <v>100</v>
      </c>
      <c r="H10" s="139">
        <v>55</v>
      </c>
      <c r="I10" s="139">
        <v>32.6594500705</v>
      </c>
      <c r="J10" s="133">
        <v>-1.6740105074</v>
      </c>
      <c r="K10" s="139"/>
    </row>
    <row r="11" spans="1:11" ht="115.9">
      <c r="A11" s="20" t="s">
        <v>586</v>
      </c>
      <c r="B11" s="113" t="s">
        <v>587</v>
      </c>
      <c r="C11" s="116" t="s">
        <v>570</v>
      </c>
      <c r="D11" s="116" t="s">
        <v>588</v>
      </c>
      <c r="E11" s="116" t="s">
        <v>589</v>
      </c>
      <c r="F11" s="143">
        <v>151.13</v>
      </c>
      <c r="G11" s="15">
        <v>38.21</v>
      </c>
      <c r="H11" s="139">
        <v>38.21</v>
      </c>
      <c r="I11" s="139">
        <v>15.429692220000002</v>
      </c>
      <c r="J11" s="133">
        <v>-0.11805803100000001</v>
      </c>
      <c r="K11" s="139"/>
    </row>
    <row r="12" spans="1:11" ht="220.15">
      <c r="A12" s="20" t="s">
        <v>590</v>
      </c>
      <c r="B12" s="113" t="s">
        <v>591</v>
      </c>
      <c r="C12" s="116" t="s">
        <v>570</v>
      </c>
      <c r="D12" s="116" t="s">
        <v>571</v>
      </c>
      <c r="E12" s="116" t="s">
        <v>592</v>
      </c>
      <c r="F12" s="138">
        <v>275</v>
      </c>
      <c r="G12" s="19">
        <v>160</v>
      </c>
      <c r="H12" s="139">
        <v>160</v>
      </c>
      <c r="I12" s="139">
        <v>68.647871049999992</v>
      </c>
      <c r="J12" s="133">
        <v>-0.60566193800000001</v>
      </c>
      <c r="K12" s="139"/>
    </row>
    <row r="13" spans="1:11" ht="81">
      <c r="A13" s="20" t="s">
        <v>593</v>
      </c>
      <c r="B13" s="113" t="s">
        <v>594</v>
      </c>
      <c r="C13" s="116" t="s">
        <v>570</v>
      </c>
      <c r="D13" s="116" t="s">
        <v>588</v>
      </c>
      <c r="E13" s="116" t="s">
        <v>595</v>
      </c>
      <c r="F13" s="138">
        <v>300</v>
      </c>
      <c r="G13" s="139">
        <v>50</v>
      </c>
      <c r="H13" s="139">
        <v>38</v>
      </c>
      <c r="I13" s="139">
        <v>38</v>
      </c>
      <c r="J13" s="133">
        <v>-9.1697741191199995</v>
      </c>
      <c r="K13" s="139"/>
    </row>
    <row r="14" spans="1:11" ht="138.6">
      <c r="A14" s="20" t="s">
        <v>596</v>
      </c>
      <c r="B14" s="113" t="s">
        <v>597</v>
      </c>
      <c r="C14" s="116" t="s">
        <v>570</v>
      </c>
      <c r="D14" s="116" t="s">
        <v>571</v>
      </c>
      <c r="E14" s="116" t="s">
        <v>598</v>
      </c>
      <c r="F14" s="143">
        <v>466.76</v>
      </c>
      <c r="G14" s="15">
        <v>200</v>
      </c>
      <c r="H14" s="139">
        <v>18.29</v>
      </c>
      <c r="I14" s="139">
        <v>4.7044856770659997</v>
      </c>
      <c r="J14" s="133">
        <v>-0.20313681183425</v>
      </c>
      <c r="K14" s="139"/>
    </row>
    <row r="15" spans="1:11" ht="138">
      <c r="A15" s="20" t="s">
        <v>599</v>
      </c>
      <c r="B15" s="144" t="s">
        <v>600</v>
      </c>
      <c r="C15" s="145" t="s">
        <v>570</v>
      </c>
      <c r="D15" s="116" t="s">
        <v>571</v>
      </c>
      <c r="E15" s="146" t="s">
        <v>601</v>
      </c>
      <c r="F15" s="143">
        <v>470.5</v>
      </c>
      <c r="G15" s="15">
        <v>251</v>
      </c>
      <c r="H15" s="139">
        <v>81</v>
      </c>
      <c r="I15" s="139">
        <v>53.578440136255004</v>
      </c>
      <c r="J15" s="133">
        <v>-3.2026396442270899</v>
      </c>
      <c r="K15" s="139"/>
    </row>
    <row r="16" spans="1:11" ht="103.9">
      <c r="A16" s="20" t="s">
        <v>602</v>
      </c>
      <c r="B16" s="144" t="s">
        <v>603</v>
      </c>
      <c r="C16" s="145" t="s">
        <v>570</v>
      </c>
      <c r="D16" s="116" t="s">
        <v>571</v>
      </c>
      <c r="E16" s="146" t="s">
        <v>604</v>
      </c>
      <c r="F16" s="143">
        <v>650</v>
      </c>
      <c r="G16" s="15">
        <v>380</v>
      </c>
      <c r="H16" s="139">
        <v>90</v>
      </c>
      <c r="I16" s="139">
        <v>24.198702614999998</v>
      </c>
      <c r="J16" s="133">
        <v>0</v>
      </c>
      <c r="K16" s="139"/>
    </row>
    <row r="17" spans="1:12" ht="127.15">
      <c r="A17" s="20" t="s">
        <v>605</v>
      </c>
      <c r="B17" s="144" t="s">
        <v>606</v>
      </c>
      <c r="C17" s="145" t="s">
        <v>570</v>
      </c>
      <c r="D17" s="116" t="s">
        <v>571</v>
      </c>
      <c r="E17" s="146" t="s">
        <v>607</v>
      </c>
      <c r="F17" s="143">
        <v>453.91</v>
      </c>
      <c r="G17" s="15">
        <v>200</v>
      </c>
      <c r="H17" s="139">
        <v>127</v>
      </c>
      <c r="I17" s="139">
        <v>29.901341594200002</v>
      </c>
      <c r="J17" s="133">
        <v>-1.26944268717</v>
      </c>
      <c r="K17" s="139"/>
    </row>
    <row r="18" spans="1:12" ht="148.15">
      <c r="A18" s="20" t="s">
        <v>608</v>
      </c>
      <c r="B18" s="144" t="s">
        <v>609</v>
      </c>
      <c r="C18" s="145" t="s">
        <v>570</v>
      </c>
      <c r="D18" s="116" t="s">
        <v>571</v>
      </c>
      <c r="E18" s="146" t="s">
        <v>610</v>
      </c>
      <c r="F18" s="143">
        <v>577.35</v>
      </c>
      <c r="G18" s="15">
        <v>200</v>
      </c>
      <c r="H18" s="139">
        <v>110</v>
      </c>
      <c r="I18" s="139">
        <v>37.758271688500002</v>
      </c>
      <c r="J18" s="133">
        <v>-0.65150726410000004</v>
      </c>
      <c r="K18" s="139"/>
    </row>
    <row r="19" spans="1:12" ht="193.9">
      <c r="A19" s="20" t="s">
        <v>611</v>
      </c>
      <c r="B19" s="144" t="s">
        <v>612</v>
      </c>
      <c r="C19" s="147" t="s">
        <v>613</v>
      </c>
      <c r="D19" s="116" t="s">
        <v>614</v>
      </c>
      <c r="E19" s="148" t="s">
        <v>615</v>
      </c>
      <c r="F19" s="143">
        <v>104</v>
      </c>
      <c r="G19" s="56">
        <v>41</v>
      </c>
      <c r="H19" s="149">
        <v>41</v>
      </c>
      <c r="I19" s="149">
        <v>1.6211405300000001</v>
      </c>
      <c r="J19" s="150">
        <v>-5.8537709999999998E-3</v>
      </c>
      <c r="K19" s="149"/>
    </row>
    <row r="20" spans="1:12" ht="46.15">
      <c r="A20" s="20" t="s">
        <v>616</v>
      </c>
      <c r="B20" s="144" t="s">
        <v>617</v>
      </c>
      <c r="C20" s="145" t="s">
        <v>570</v>
      </c>
      <c r="D20" s="116" t="s">
        <v>588</v>
      </c>
      <c r="E20" s="146" t="s">
        <v>618</v>
      </c>
      <c r="F20" s="143">
        <v>44.2</v>
      </c>
      <c r="G20" s="15">
        <v>22.1</v>
      </c>
      <c r="H20" s="139">
        <v>22.1</v>
      </c>
      <c r="I20" s="139">
        <v>0</v>
      </c>
      <c r="J20" s="133">
        <v>0</v>
      </c>
      <c r="K20" s="151"/>
    </row>
    <row r="21" spans="1:12" ht="104.45">
      <c r="A21" s="20" t="s">
        <v>619</v>
      </c>
      <c r="B21" s="144" t="s">
        <v>620</v>
      </c>
      <c r="C21" s="145" t="s">
        <v>613</v>
      </c>
      <c r="D21" s="116" t="s">
        <v>614</v>
      </c>
      <c r="E21" s="146" t="s">
        <v>621</v>
      </c>
      <c r="F21" s="143">
        <v>10.14</v>
      </c>
      <c r="G21" s="15">
        <v>10</v>
      </c>
      <c r="H21" s="139">
        <v>10</v>
      </c>
      <c r="I21" s="139">
        <v>0</v>
      </c>
      <c r="J21" s="133">
        <v>0</v>
      </c>
      <c r="K21" s="151"/>
    </row>
    <row r="22" spans="1:12" ht="114">
      <c r="A22" s="106" t="s">
        <v>622</v>
      </c>
      <c r="B22" s="144" t="s">
        <v>623</v>
      </c>
      <c r="C22" s="145" t="s">
        <v>570</v>
      </c>
      <c r="D22" s="116" t="s">
        <v>588</v>
      </c>
      <c r="E22" s="148" t="s">
        <v>624</v>
      </c>
      <c r="F22" s="143">
        <v>400</v>
      </c>
      <c r="G22" s="56">
        <v>200</v>
      </c>
      <c r="H22" s="149">
        <v>200</v>
      </c>
      <c r="I22" s="149">
        <v>50</v>
      </c>
      <c r="J22" s="150">
        <v>-5.2499999999999998E-2</v>
      </c>
      <c r="K22" s="151"/>
    </row>
    <row r="23" spans="1:12" ht="186" customHeight="1">
      <c r="A23" s="106" t="s">
        <v>625</v>
      </c>
      <c r="B23" s="152" t="s">
        <v>626</v>
      </c>
      <c r="C23" s="147" t="s">
        <v>570</v>
      </c>
      <c r="D23" s="116" t="s">
        <v>571</v>
      </c>
      <c r="E23" s="148" t="s">
        <v>627</v>
      </c>
      <c r="F23" s="143">
        <v>450.15</v>
      </c>
      <c r="G23" s="56">
        <v>419.6</v>
      </c>
      <c r="H23" s="149">
        <v>419.6</v>
      </c>
      <c r="I23" s="149">
        <v>0</v>
      </c>
      <c r="J23" s="56">
        <v>-0.10249070299999999</v>
      </c>
      <c r="K23" s="151"/>
    </row>
    <row r="24" spans="1:12" ht="186" customHeight="1">
      <c r="A24" s="106" t="s">
        <v>628</v>
      </c>
      <c r="B24" s="152" t="s">
        <v>629</v>
      </c>
      <c r="C24" s="147" t="s">
        <v>613</v>
      </c>
      <c r="D24" s="116" t="s">
        <v>614</v>
      </c>
      <c r="E24" s="148" t="s">
        <v>630</v>
      </c>
      <c r="F24" s="143">
        <v>60</v>
      </c>
      <c r="G24" s="56">
        <v>42</v>
      </c>
      <c r="H24" s="149">
        <v>42</v>
      </c>
      <c r="I24" s="149">
        <v>0</v>
      </c>
      <c r="J24" s="56">
        <v>0</v>
      </c>
      <c r="K24" s="151"/>
    </row>
    <row r="25" spans="1:12" ht="15">
      <c r="A25" s="66"/>
      <c r="B25" s="67"/>
      <c r="C25" s="67"/>
      <c r="D25" s="67"/>
      <c r="E25" s="101"/>
      <c r="G25" s="100"/>
      <c r="H25" s="102"/>
      <c r="I25" s="102"/>
      <c r="J25" s="103"/>
      <c r="K25" s="102"/>
    </row>
    <row r="26" spans="1:12" s="104" customFormat="1">
      <c r="A26" s="88"/>
      <c r="B26" s="88"/>
      <c r="C26" s="88"/>
      <c r="D26" s="88"/>
      <c r="E26" s="89" t="s">
        <v>631</v>
      </c>
      <c r="F26"/>
      <c r="G26" s="88"/>
      <c r="H26" s="90">
        <f>SUM(H6:H25)</f>
        <v>1815.1999999999998</v>
      </c>
      <c r="I26" s="142">
        <f>SUM(I6:I25)</f>
        <v>584.76623336598016</v>
      </c>
      <c r="J26" s="91">
        <f>SUM(J6:J25)</f>
        <v>-33.595823360908007</v>
      </c>
      <c r="K26" s="110"/>
    </row>
    <row r="27" spans="1:12">
      <c r="A27" s="88"/>
      <c r="B27" s="88"/>
      <c r="C27" s="88"/>
      <c r="D27" s="88"/>
      <c r="E27" s="88"/>
      <c r="F27" s="89"/>
      <c r="H27" s="107"/>
      <c r="I27" s="90"/>
      <c r="J27" s="91"/>
      <c r="K27" s="90"/>
      <c r="L27" s="90"/>
    </row>
    <row r="28" spans="1:12" ht="25.9" customHeight="1">
      <c r="A28" s="159" t="s">
        <v>632</v>
      </c>
      <c r="B28" s="159"/>
      <c r="C28" s="159"/>
      <c r="D28" s="159"/>
      <c r="E28" s="159"/>
      <c r="F28" s="159"/>
      <c r="G28" s="159"/>
      <c r="H28" s="159"/>
      <c r="I28" s="159"/>
      <c r="J28" s="159"/>
      <c r="K28" s="159"/>
      <c r="L28" s="104"/>
    </row>
    <row r="29" spans="1:12">
      <c r="A29" s="59"/>
      <c r="F29" s="105"/>
      <c r="J29" s="87"/>
    </row>
    <row r="30" spans="1:12">
      <c r="A30" s="162"/>
      <c r="B30" s="162"/>
      <c r="C30" s="162"/>
      <c r="D30" s="162"/>
      <c r="E30" s="162"/>
      <c r="F30" s="162"/>
      <c r="G30" s="162"/>
      <c r="H30" s="162"/>
      <c r="I30" s="162"/>
      <c r="J30" s="162"/>
      <c r="K30" s="162"/>
      <c r="L30" s="162"/>
    </row>
    <row r="31" spans="1:12" ht="15.6">
      <c r="A31" s="162" t="s">
        <v>633</v>
      </c>
      <c r="B31" s="162"/>
      <c r="C31" s="162"/>
      <c r="D31" s="162"/>
      <c r="E31" s="162"/>
      <c r="F31" s="162"/>
      <c r="G31" s="162"/>
      <c r="H31" s="162"/>
      <c r="I31" s="162"/>
      <c r="J31" s="162"/>
      <c r="K31" s="162"/>
      <c r="L31" s="162"/>
    </row>
    <row r="32" spans="1:12" ht="15.6">
      <c r="A32" s="162" t="s">
        <v>634</v>
      </c>
      <c r="B32" s="162"/>
      <c r="C32" s="162"/>
      <c r="D32" s="162"/>
      <c r="E32" s="162"/>
      <c r="F32" s="162"/>
      <c r="G32" s="162"/>
      <c r="H32" s="162"/>
      <c r="I32" s="162"/>
      <c r="J32" s="162"/>
      <c r="K32" s="162"/>
      <c r="L32" s="162"/>
    </row>
    <row r="33" spans="1:13" ht="15.6">
      <c r="A33" s="162" t="s">
        <v>635</v>
      </c>
      <c r="B33" s="162"/>
      <c r="C33" s="162"/>
      <c r="D33" s="162"/>
      <c r="E33" s="162"/>
      <c r="F33" s="162"/>
      <c r="G33" s="162"/>
      <c r="H33" s="162"/>
      <c r="I33" s="162"/>
      <c r="J33" s="162"/>
      <c r="K33" s="162"/>
      <c r="L33" s="162"/>
    </row>
    <row r="34" spans="1:13" ht="15.6">
      <c r="A34" s="162" t="s">
        <v>636</v>
      </c>
      <c r="B34" s="162"/>
      <c r="C34" s="162"/>
      <c r="D34" s="162"/>
      <c r="E34" s="162"/>
      <c r="F34" s="162"/>
      <c r="G34" s="162"/>
      <c r="H34" s="162"/>
      <c r="I34" s="162"/>
      <c r="J34" s="162"/>
      <c r="K34" s="162"/>
      <c r="L34" s="162"/>
      <c r="M34" s="162"/>
    </row>
    <row r="35" spans="1:13" ht="15.6">
      <c r="A35" s="162" t="s">
        <v>637</v>
      </c>
      <c r="B35" s="162"/>
      <c r="C35" s="162"/>
      <c r="D35" s="162"/>
      <c r="E35" s="162"/>
      <c r="F35" s="162"/>
      <c r="G35" s="162"/>
      <c r="H35" s="162"/>
      <c r="I35" s="162"/>
      <c r="J35" s="162"/>
      <c r="K35" s="162"/>
      <c r="L35" s="162"/>
      <c r="M35" s="162"/>
    </row>
    <row r="36" spans="1:13">
      <c r="A36" s="160" t="s">
        <v>638</v>
      </c>
      <c r="B36" s="160"/>
      <c r="C36" s="160"/>
      <c r="D36" s="160"/>
      <c r="E36" s="160"/>
      <c r="F36" s="160"/>
      <c r="G36" s="160"/>
      <c r="H36" s="160"/>
      <c r="I36" s="160"/>
      <c r="J36" s="160"/>
      <c r="K36" s="160"/>
      <c r="L36" s="160"/>
    </row>
    <row r="37" spans="1:13">
      <c r="A37" s="160" t="s">
        <v>639</v>
      </c>
      <c r="B37" s="160"/>
      <c r="C37" s="160"/>
      <c r="D37" s="160"/>
      <c r="E37" s="160"/>
      <c r="F37" s="160"/>
      <c r="G37" s="160"/>
      <c r="H37" s="160"/>
      <c r="I37" s="160"/>
      <c r="J37" s="160"/>
      <c r="K37" s="160"/>
      <c r="L37" s="160"/>
    </row>
    <row r="38" spans="1:13">
      <c r="A38" s="108"/>
      <c r="B38" s="108"/>
      <c r="C38" s="108"/>
      <c r="D38" s="108"/>
      <c r="E38" s="108"/>
      <c r="F38" s="108"/>
      <c r="G38" s="108"/>
      <c r="H38" s="108"/>
      <c r="I38" s="108"/>
      <c r="J38" s="109"/>
      <c r="K38" s="108"/>
      <c r="L38" s="108"/>
    </row>
    <row r="39" spans="1:13">
      <c r="A39" s="59" t="s">
        <v>299</v>
      </c>
      <c r="J39" s="87"/>
    </row>
    <row r="40" spans="1:13">
      <c r="J40" s="87"/>
    </row>
    <row r="41" spans="1:13">
      <c r="J41" s="87"/>
    </row>
  </sheetData>
  <mergeCells count="12">
    <mergeCell ref="A1:K1"/>
    <mergeCell ref="A2:K2"/>
    <mergeCell ref="A3:K3"/>
    <mergeCell ref="A35:M35"/>
    <mergeCell ref="A36:L36"/>
    <mergeCell ref="A37:L37"/>
    <mergeCell ref="A28:K28"/>
    <mergeCell ref="A30:L30"/>
    <mergeCell ref="A31:L31"/>
    <mergeCell ref="A32:L32"/>
    <mergeCell ref="A33:L33"/>
    <mergeCell ref="A34:M34"/>
  </mergeCells>
  <hyperlinks>
    <hyperlink ref="A6" r:id="rId1" location="project-pds" xr:uid="{BF33A4C0-B432-4E36-BB31-BC52BE5A9D14}"/>
    <hyperlink ref="A7" r:id="rId2" location="project-pds" xr:uid="{5F08BA79-A018-41F8-A7B6-51B5E2B61A25}"/>
    <hyperlink ref="A8" r:id="rId3" location="project-pds" xr:uid="{E01F1F93-00FE-4732-991C-2281BEBE833D}"/>
    <hyperlink ref="A9" r:id="rId4" location="project-pds" xr:uid="{7DFD51C0-6A0D-4BC1-8EE6-3517AF4F40A3}"/>
    <hyperlink ref="A10" r:id="rId5" location="project-pds" xr:uid="{94080819-3345-4BC1-9D41-31DA4A326E74}"/>
    <hyperlink ref="A13" r:id="rId6" location="project-pds" xr:uid="{AEE67963-83D4-4708-B284-AA5E08FA66FC}"/>
    <hyperlink ref="A12" r:id="rId7" location="project-pds" xr:uid="{6791FD34-71AD-4E98-898F-59F686DC8FB0}"/>
    <hyperlink ref="A11" r:id="rId8" location="project-pds" xr:uid="{BC2C9F1D-70F5-4495-86B9-B726C7C35AA2}"/>
    <hyperlink ref="A14" r:id="rId9" location="project-pds" xr:uid="{83F3610A-F614-424E-A7E0-D80A91E77928}"/>
    <hyperlink ref="A15" r:id="rId10" xr:uid="{4640BE33-05B2-47AE-989E-18C08DF303E6}"/>
    <hyperlink ref="A16" r:id="rId11" xr:uid="{33D78489-2B4D-4768-AC21-E024C6FAEF1C}"/>
    <hyperlink ref="A17" r:id="rId12" xr:uid="{609C3E64-5A5E-42E8-AAA6-60479E7E347E}"/>
    <hyperlink ref="A18" r:id="rId13" xr:uid="{66B97876-0B75-4430-A43C-56AC5FEB3696}"/>
    <hyperlink ref="A19" r:id="rId14" xr:uid="{83CA6AE8-9332-40A7-8990-F0D31F617B4C}"/>
    <hyperlink ref="A20" r:id="rId15" xr:uid="{979C3B1C-1849-430B-BE6D-286C44AA3CB5}"/>
    <hyperlink ref="A21" r:id="rId16" xr:uid="{628CC0ED-436F-4313-B2B5-C150C71FD2A2}"/>
    <hyperlink ref="A22" r:id="rId17" xr:uid="{68A1C245-5B88-4CFE-99AC-D68884AE6075}"/>
    <hyperlink ref="A24" r:id="rId18" xr:uid="{D7128B04-0AE6-428C-A495-C7240A8E7E87}"/>
    <hyperlink ref="A23" r:id="rId19" xr:uid="{69B24D9D-D9AE-456C-B764-1CCEF818EE98}"/>
  </hyperlinks>
  <pageMargins left="0.7" right="0.7" top="0.75" bottom="0.75" header="0.3" footer="0.3"/>
  <pageSetup paperSize="66" orientation="landscape" verticalDpi="1200" r:id="rId20"/>
  <headerFooter>
    <oddFooter>&amp;L&amp;1#&amp;"Calibri"&amp;9&amp;K000000INTERNAL. This information is accessible to ADB Management and staff. It may be shared outside ADB with appropriate permission.</oddFooter>
  </headerFooter>
  <drawing r:id="rId21"/>
  <tableParts count="1">
    <tablePart r:id="rId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2B0BEAF8DB24BA281EA4F3699D513" ma:contentTypeVersion="51" ma:contentTypeDescription="Create a new document." ma:contentTypeScope="" ma:versionID="aed1481462fd3515128b918025283585">
  <xsd:schema xmlns:xsd="http://www.w3.org/2001/XMLSchema" xmlns:xs="http://www.w3.org/2001/XMLSchema" xmlns:p="http://schemas.microsoft.com/office/2006/metadata/properties" xmlns:ns2="c1fdd505-2570-46c2-bd04-3e0f2d874cf5" xmlns:ns3="9dc991fe-3bc5-43a6-b413-27cdac1ad9aa" xmlns:ns4="26770924-13ca-44d0-9243-553004ff72e9" targetNamespace="http://schemas.microsoft.com/office/2006/metadata/properties" ma:root="true" ma:fieldsID="7241d939b6bf4fd22aeff3ba60df532f" ns2:_="" ns3:_="" ns4:_="">
    <xsd:import namespace="c1fdd505-2570-46c2-bd04-3e0f2d874cf5"/>
    <xsd:import namespace="9dc991fe-3bc5-43a6-b413-27cdac1ad9aa"/>
    <xsd:import namespace="26770924-13ca-44d0-9243-553004ff72e9"/>
    <xsd:element name="properties">
      <xsd:complexType>
        <xsd:sequence>
          <xsd:element name="documentManagement">
            <xsd:complexType>
              <xsd:all>
                <xsd:element ref="ns2:j78542b1fffc4a1c84659474212e3133" minOccurs="0"/>
                <xsd:element ref="ns3:Update_x0020_ADB_x0020_Document_x0020_Type_x0028_1_x0029_" minOccurs="0"/>
                <xsd:element ref="ns3:Update_x0020_ADB_x0020_Country_x0020_Document_x0020_Type_x0028_1_x0029_" minOccurs="0"/>
                <xsd:element ref="ns3:Update_x0020_ADB_x0020_Project_x0020_Document_x0020_Type_x0028_1_x0029_" minOccurs="0"/>
                <xsd:element ref="ns3:MediaServiceMetadata" minOccurs="0"/>
                <xsd:element ref="ns3:MediaServiceFastMetadata" minOccurs="0"/>
                <xsd:element ref="ns3:Dealer" minOccurs="0"/>
                <xsd:element ref="ns3:GMTN_x002f_MTN_x0023_" minOccurs="0"/>
                <xsd:element ref="ns3:Program" minOccurs="0"/>
                <xsd:element ref="ns3:Currency" minOccurs="0"/>
                <xsd:element ref="ns3:Loan_x0020__x0023_" minOccurs="0"/>
                <xsd:element ref="ns3:Trade_x0020_ID" minOccurs="0"/>
                <xsd:element ref="ns3:Trader" minOccurs="0"/>
                <xsd:element ref="ns4:SharedWithUsers" minOccurs="0"/>
                <xsd:element ref="ns4:SharedWithDetails" minOccurs="0"/>
                <xsd:element ref="ns3:MediaServiceAutoTags" minOccurs="0"/>
                <xsd:element ref="ns3:MediaServiceDateTaken" minOccurs="0"/>
                <xsd:element ref="ns3:MediaServiceLocation" minOccurs="0"/>
                <xsd:element ref="ns3:MediaServiceEventHashCode" minOccurs="0"/>
                <xsd:element ref="ns3:MediaServiceGenerationTime" minOccurs="0"/>
                <xsd:element ref="ns3:MediaServiceOCR" minOccurs="0"/>
                <xsd:element ref="ns3:MediaServiceAutoKeyPoints" minOccurs="0"/>
                <xsd:element ref="ns3:MediaServiceKeyPoints" minOccurs="0"/>
                <xsd:element ref="ns3:ADBWFDocumentStatus" minOccurs="0"/>
                <xsd:element ref="ns3:ADBWFHistoryLink" minOccurs="0"/>
                <xsd:element ref="ns3:MediaLengthInSeconds" minOccurs="0"/>
                <xsd:element ref="ns3:lcf76f155ced4ddcb4097134ff3c332f" minOccurs="0"/>
                <xsd:element ref="ns3:MediaServiceObjectDetectorVersions" minOccurs="0"/>
                <xsd:element ref="ns3:MediaServiceSearchProperties" minOccurs="0"/>
                <xsd:element ref="ns3:ISI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default=""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c991fe-3bc5-43a6-b413-27cdac1ad9aa" elementFormDefault="qualified">
    <xsd:import namespace="http://schemas.microsoft.com/office/2006/documentManagement/types"/>
    <xsd:import namespace="http://schemas.microsoft.com/office/infopath/2007/PartnerControls"/>
    <xsd:element name="Update_x0020_ADB_x0020_Document_x0020_Type_x0028_1_x0029_" ma:index="10" nillable="true" ma:displayName="Update ADB Document Type" ma:internalName="Update_x0020_ADB_x0020_Document_x0020_Type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Country_x0020_Document_x0020_Type_x0028_1_x0029_" ma:index="11" nillable="true" ma:displayName="Update ADB Country Document Type" ma:internalName="Update_x0020_ADB_x0020_Country_x0020_Document_x0020_Type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Project_x0020_Document_x0020_Type_x0028_1_x0029_" ma:index="12" nillable="true" ma:displayName="Update ADB Project Document Type" ma:internalName="Update_x0020_ADB_x0020_Project_x0020_Document_x0020_Type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Dealer" ma:index="15" nillable="true" ma:displayName="Dealer" ma:description="Dealer name" ma:internalName="Dealer">
      <xsd:simpleType>
        <xsd:restriction base="dms:Text">
          <xsd:maxLength value="255"/>
        </xsd:restriction>
      </xsd:simpleType>
    </xsd:element>
    <xsd:element name="GMTN_x002f_MTN_x0023_" ma:index="16" nillable="true" ma:displayName="GMTN/MTN#" ma:description="GMTN or MTN #" ma:internalName="GMTN_x002f_MTN_x0023_">
      <xsd:simpleType>
        <xsd:restriction base="dms:Text">
          <xsd:maxLength value="255"/>
        </xsd:restriction>
      </xsd:simpleType>
    </xsd:element>
    <xsd:element name="Program" ma:index="17" nillable="true" ma:displayName="Program" ma:description="Program Name" ma:internalName="Program">
      <xsd:simpleType>
        <xsd:restriction base="dms:Text">
          <xsd:maxLength value="255"/>
        </xsd:restriction>
      </xsd:simpleType>
    </xsd:element>
    <xsd:element name="Currency" ma:index="18" nillable="true" ma:displayName="Currency" ma:description="Currency Code 3-char" ma:internalName="Currency">
      <xsd:simpleType>
        <xsd:restriction base="dms:Text">
          <xsd:maxLength value="3"/>
        </xsd:restriction>
      </xsd:simpleType>
    </xsd:element>
    <xsd:element name="Loan_x0020__x0023_" ma:index="19" nillable="true" ma:displayName="Loan #" ma:description="Loan Number" ma:internalName="Loan_x0020__x0023_">
      <xsd:simpleType>
        <xsd:restriction base="dms:Text">
          <xsd:maxLength value="255"/>
        </xsd:restriction>
      </xsd:simpleType>
    </xsd:element>
    <xsd:element name="Trade_x0020_ID" ma:index="20" nillable="true" ma:displayName="Trade ID" ma:description="iFirst Trade ID" ma:internalName="Trade_x0020_ID">
      <xsd:simpleType>
        <xsd:restriction base="dms:Text">
          <xsd:maxLength value="255"/>
        </xsd:restriction>
      </xsd:simpleType>
    </xsd:element>
    <xsd:element name="Trader" ma:index="21" nillable="true" ma:displayName="Trader" ma:description="TDFD Trader name" ma:list="UserInfo" ma:SharePointGroup="0" ma:internalName="Tr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24" nillable="true" ma:displayName="MediaServiceAutoTags" ma:internalName="MediaServiceAutoTags"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MediaServiceLocation" ma:index="26" nillable="true" ma:displayName="MediaServiceLocation" ma:internalName="MediaServiceLocation"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ADBWFDocumentStatus" ma:index="32" nillable="true" ma:displayName="ADBWFDocumentStatus" ma:hidden="true" ma:internalName="ADBWFDocumentStatus">
      <xsd:simpleType>
        <xsd:restriction base="dms:Text"/>
      </xsd:simpleType>
    </xsd:element>
    <xsd:element name="ADBWFHistoryLink" ma:index="33" nillable="true" ma:displayName="Workflow Status" ma:hidden="true" ma:internalName="ADBWFHistoryLink">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ISIN" ma:index="39" nillable="true" ma:displayName="ISIN" ma:format="Dropdown" ma:internalName="ISI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770924-13ca-44d0-9243-553004ff72e9"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de_x0020_ID xmlns="9dc991fe-3bc5-43a6-b413-27cdac1ad9aa" xsi:nil="true"/>
    <Update_x0020_ADB_x0020_Document_x0020_Type_x0028_1_x0029_ xmlns="9dc991fe-3bc5-43a6-b413-27cdac1ad9aa">
      <Url xsi:nil="true"/>
      <Description xsi:nil="true"/>
    </Update_x0020_ADB_x0020_Document_x0020_Type_x0028_1_x0029_>
    <ADBWFHistoryLink xmlns="9dc991fe-3bc5-43a6-b413-27cdac1ad9aa" xsi:nil="true"/>
    <Currency xmlns="9dc991fe-3bc5-43a6-b413-27cdac1ad9aa" xsi:nil="true"/>
    <Program xmlns="9dc991fe-3bc5-43a6-b413-27cdac1ad9aa" xsi:nil="true"/>
    <GMTN_x002f_MTN_x0023_ xmlns="9dc991fe-3bc5-43a6-b413-27cdac1ad9aa" xsi:nil="true"/>
    <Update_x0020_ADB_x0020_Country_x0020_Document_x0020_Type_x0028_1_x0029_ xmlns="9dc991fe-3bc5-43a6-b413-27cdac1ad9aa">
      <Url xsi:nil="true"/>
      <Description xsi:nil="true"/>
    </Update_x0020_ADB_x0020_Country_x0020_Document_x0020_Type_x0028_1_x0029_>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TD</TermName>
          <TermId xmlns="http://schemas.microsoft.com/office/infopath/2007/PartnerControls">a2dc5f5d-aa65-4abc-a5f4-e4ac938d99f4</TermId>
        </TermInfo>
      </Terms>
    </j78542b1fffc4a1c84659474212e3133>
    <Dealer xmlns="9dc991fe-3bc5-43a6-b413-27cdac1ad9aa" xsi:nil="true"/>
    <Loan_x0020__x0023_ xmlns="9dc991fe-3bc5-43a6-b413-27cdac1ad9aa" xsi:nil="true"/>
    <lcf76f155ced4ddcb4097134ff3c332f xmlns="9dc991fe-3bc5-43a6-b413-27cdac1ad9aa">
      <Terms xmlns="http://schemas.microsoft.com/office/infopath/2007/PartnerControls"/>
    </lcf76f155ced4ddcb4097134ff3c332f>
    <ADBWFDocumentStatus xmlns="9dc991fe-3bc5-43a6-b413-27cdac1ad9aa" xsi:nil="true"/>
    <Update_x0020_ADB_x0020_Project_x0020_Document_x0020_Type_x0028_1_x0029_ xmlns="9dc991fe-3bc5-43a6-b413-27cdac1ad9aa">
      <Url xsi:nil="true"/>
      <Description xsi:nil="true"/>
    </Update_x0020_ADB_x0020_Project_x0020_Document_x0020_Type_x0028_1_x0029_>
    <Trader xmlns="9dc991fe-3bc5-43a6-b413-27cdac1ad9aa">
      <UserInfo>
        <DisplayName/>
        <AccountId xsi:nil="true"/>
        <AccountType/>
      </UserInfo>
    </Trader>
    <SharedWithUsers xmlns="26770924-13ca-44d0-9243-553004ff72e9">
      <UserInfo>
        <DisplayName>Arghya Sinha Roy</DisplayName>
        <AccountId>582</AccountId>
        <AccountType/>
      </UserInfo>
      <UserInfo>
        <DisplayName>Alexandra Pamela Chiang</DisplayName>
        <AccountId>690</AccountId>
        <AccountType/>
      </UserInfo>
      <UserInfo>
        <DisplayName>Janet Arlene R. Amponin</DisplayName>
        <AccountId>3745</AccountId>
        <AccountType/>
      </UserInfo>
      <UserInfo>
        <DisplayName>Kee-Yung Nam</DisplayName>
        <AccountId>583</AccountId>
        <AccountType/>
      </UserInfo>
      <UserInfo>
        <DisplayName>Jeanette C. Macol</DisplayName>
        <AccountId>477</AccountId>
        <AccountType/>
      </UserInfo>
      <UserInfo>
        <DisplayName>Diana Marie Hernandez-Louis</DisplayName>
        <AccountId>691</AccountId>
        <AccountType/>
      </UserInfo>
      <UserInfo>
        <DisplayName>Carmela Theresa E. Littaua</DisplayName>
        <AccountId>94</AccountId>
        <AccountType/>
      </UserInfo>
      <UserInfo>
        <DisplayName>Denise Marian A. Supe</DisplayName>
        <AccountId>101</AccountId>
        <AccountType/>
      </UserInfo>
      <UserInfo>
        <DisplayName>Esmyra P. Javier</DisplayName>
        <AccountId>434</AccountId>
        <AccountType/>
      </UserInfo>
      <UserInfo>
        <DisplayName>Melody F. Ovenden</DisplayName>
        <AccountId>4217</AccountId>
        <AccountType/>
      </UserInfo>
      <UserInfo>
        <DisplayName>Jessica D. Ebio</DisplayName>
        <AccountId>269</AccountId>
        <AccountType/>
      </UserInfo>
      <UserInfo>
        <DisplayName>Lyndree Dela Cruz Malang</DisplayName>
        <AccountId>610</AccountId>
        <AccountType/>
      </UserInfo>
      <UserInfo>
        <DisplayName>Luis Antonio L. Lagdameo Iii</DisplayName>
        <AccountId>84</AccountId>
        <AccountType/>
      </UserInfo>
      <UserInfo>
        <DisplayName>Andreas Thermann</DisplayName>
        <AccountId>6536</AccountId>
        <AccountType/>
      </UserInfo>
      <UserInfo>
        <DisplayName>Sanya Grover</DisplayName>
        <AccountId>6438</AccountId>
        <AccountType/>
      </UserInfo>
      <UserInfo>
        <DisplayName>James Leather</DisplayName>
        <AccountId>731</AccountId>
        <AccountType/>
      </UserInfo>
      <UserInfo>
        <DisplayName>Duncan A. Lang</DisplayName>
        <AccountId>432</AccountId>
        <AccountType/>
      </UserInfo>
      <UserInfo>
        <DisplayName>Michelle Buen Tumilba</DisplayName>
        <AccountId>6595</AccountId>
        <AccountType/>
      </UserInfo>
    </SharedWithUsers>
    <ISIN xmlns="9dc991fe-3bc5-43a6-b413-27cdac1ad9aa" xsi:nil="true"/>
  </documentManagement>
</p:properties>
</file>

<file path=customXml/itemProps1.xml><?xml version="1.0" encoding="utf-8"?>
<ds:datastoreItem xmlns:ds="http://schemas.openxmlformats.org/officeDocument/2006/customXml" ds:itemID="{2C530755-44E2-4ADF-B5DF-6636ACC92B3A}"/>
</file>

<file path=customXml/itemProps2.xml><?xml version="1.0" encoding="utf-8"?>
<ds:datastoreItem xmlns:ds="http://schemas.openxmlformats.org/officeDocument/2006/customXml" ds:itemID="{803217A4-A879-4C69-A793-EA64A0BD3DDA}"/>
</file>

<file path=customXml/itemProps3.xml><?xml version="1.0" encoding="utf-8"?>
<ds:datastoreItem xmlns:ds="http://schemas.openxmlformats.org/officeDocument/2006/customXml" ds:itemID="{53A985F3-6144-409F-B942-599D63F79B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2022-07-12T01:53:02Z</dcterms:created>
  <dcterms:modified xsi:type="dcterms:W3CDTF">2025-09-01T04:39:38Z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2022-07-12T01:53:49Z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fc8e257a-4264-4ad0-97b4-b6c397bad6fe</vt:lpwstr>
  </property>
  <property fmtid="{D5CDD505-2E9C-101B-9397-08002B2CF9AE}" pid="8" name="MSIP_Label_817d4574-7375-4d17-b29c-6e4c6df0fcb0_ContentBits">
    <vt:lpwstr>2</vt:lpwstr>
  </property>
  <property fmtid="{D5CDD505-2E9C-101B-9397-08002B2CF9AE}" pid="9" name="MediaServiceImageTags">
    <vt:lpwstr/>
  </property>
  <property fmtid="{D5CDD505-2E9C-101B-9397-08002B2CF9AE}" pid="10" name="ContentTypeId">
    <vt:lpwstr>0x0101004162B0BEAF8DB24BA281EA4F3699D513</vt:lpwstr>
  </property>
  <property fmtid="{D5CDD505-2E9C-101B-9397-08002B2CF9AE}" pid="11" name="ADBProjectDocumentType">
    <vt:lpwstr/>
  </property>
  <property fmtid="{D5CDD505-2E9C-101B-9397-08002B2CF9AE}" pid="12" name="ADBSector">
    <vt:lpwstr/>
  </property>
  <property fmtid="{D5CDD505-2E9C-101B-9397-08002B2CF9AE}" pid="13" name="ADBContentGroup">
    <vt:lpwstr>2;#TD|a2dc5f5d-aa65-4abc-a5f4-e4ac938d99f4</vt:lpwstr>
  </property>
  <property fmtid="{D5CDD505-2E9C-101B-9397-08002B2CF9AE}" pid="14" name="{A44787D4-0540-4523-9961-78E4036D8C6D}">
    <vt:lpwstr>{0DD62BA7-0ED0-49BB-86E7-EA07CF0B18A0}</vt:lpwstr>
  </property>
  <property fmtid="{D5CDD505-2E9C-101B-9397-08002B2CF9AE}" pid="15" name="de77c5b4d20d4bdeb0b6d09350193e53">
    <vt:lpwstr/>
  </property>
  <property fmtid="{D5CDD505-2E9C-101B-9397-08002B2CF9AE}" pid="16" name="h00e4aaaf4624e24a7df7f06faa038c6">
    <vt:lpwstr>English|16ac8743-31bb-43f8-9a73-533a041667d6</vt:lpwstr>
  </property>
  <property fmtid="{D5CDD505-2E9C-101B-9397-08002B2CF9AE}" pid="17" name="ADBDocumentSecurity">
    <vt:lpwstr/>
  </property>
  <property fmtid="{D5CDD505-2E9C-101B-9397-08002B2CF9AE}" pid="18" name="d01a0ce1b141461dbfb235a3ab729a2c">
    <vt:lpwstr/>
  </property>
  <property fmtid="{D5CDD505-2E9C-101B-9397-08002B2CF9AE}" pid="19" name="ADBDocumentLanguage">
    <vt:lpwstr>1;#English|16ac8743-31bb-43f8-9a73-533a041667d6</vt:lpwstr>
  </property>
  <property fmtid="{D5CDD505-2E9C-101B-9397-08002B2CF9AE}" pid="20" name="ADBDocumentType">
    <vt:lpwstr/>
  </property>
  <property fmtid="{D5CDD505-2E9C-101B-9397-08002B2CF9AE}" pid="21" name="hca2169e3b0945318411f30479ba40c8">
    <vt:lpwstr/>
  </property>
  <property fmtid="{D5CDD505-2E9C-101B-9397-08002B2CF9AE}" pid="22" name="ADBDepartmentOwner">
    <vt:lpwstr>3;#TD|a2dc5f5d-aa65-4abc-a5f4-e4ac938d99f4</vt:lpwstr>
  </property>
  <property fmtid="{D5CDD505-2E9C-101B-9397-08002B2CF9AE}" pid="23" name="p030e467f78f45b4ae8f7e2c17ea4d82">
    <vt:lpwstr/>
  </property>
  <property fmtid="{D5CDD505-2E9C-101B-9397-08002B2CF9AE}" pid="24" name="k985dbdc596c44d7acaf8184f33920f0">
    <vt:lpwstr/>
  </property>
  <property fmtid="{D5CDD505-2E9C-101B-9397-08002B2CF9AE}" pid="25" name="a37ff23a602146d4934a49238d370ca5">
    <vt:lpwstr/>
  </property>
  <property fmtid="{D5CDD505-2E9C-101B-9397-08002B2CF9AE}" pid="26" name="ADBCountry">
    <vt:lpwstr/>
  </property>
  <property fmtid="{D5CDD505-2E9C-101B-9397-08002B2CF9AE}" pid="27" name="d61536b25a8a4fedb48bb564279be82a">
    <vt:lpwstr>TD|a2dc5f5d-aa65-4abc-a5f4-e4ac938d99f4</vt:lpwstr>
  </property>
  <property fmtid="{D5CDD505-2E9C-101B-9397-08002B2CF9AE}" pid="28" name="ADBCountryDocumentType">
    <vt:lpwstr/>
  </property>
  <property fmtid="{D5CDD505-2E9C-101B-9397-08002B2CF9AE}" pid="29" name="TaxCatchAll">
    <vt:lpwstr>3;#TD|a2dc5f5d-aa65-4abc-a5f4-e4ac938d99f4;#2;#TD|a2dc5f5d-aa65-4abc-a5f4-e4ac938d99f4;#1;#English|16ac8743-31bb-43f8-9a73-533a041667d6</vt:lpwstr>
  </property>
  <property fmtid="{D5CDD505-2E9C-101B-9397-08002B2CF9AE}" pid="30" name="a0d1b14b197747dfafc19f70ff45d4f6">
    <vt:lpwstr/>
  </property>
  <property fmtid="{D5CDD505-2E9C-101B-9397-08002B2CF9AE}" pid="31" name="ADBProject">
    <vt:lpwstr/>
  </property>
</Properties>
</file>